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 defaultThemeVersion="124226"/>
  <xr:revisionPtr revIDLastSave="17" documentId="13_ncr:1_{8220AC1F-31B6-4F9D-B6C7-9A9E84772559}" xr6:coauthVersionLast="47" xr6:coauthVersionMax="47" xr10:uidLastSave="{9DFC526D-BECF-4BB3-91C1-3719D6B13F48}"/>
  <bookViews>
    <workbookView xWindow="-108" yWindow="-108" windowWidth="23256" windowHeight="12456" activeTab="1" xr2:uid="{31F7EE19-99E8-437F-A337-704A983BE09E}"/>
  </bookViews>
  <sheets>
    <sheet name="490 -After LOA final GMI " sheetId="29" r:id="rId1"/>
    <sheet name="135-GPA - 2025" sheetId="30" r:id="rId2"/>
    <sheet name="KRIDE-NEW Addition(GMI)" sheetId="25" state="hidden" r:id="rId3"/>
    <sheet name="KRIDE New Add. (GPA)" sheetId="26" state="hidden" r:id="rId4"/>
  </sheets>
  <definedNames>
    <definedName name="_xlnm._FilterDatabase" localSheetId="1" hidden="1">'135-GPA - 2025'!$A$5:$J$5</definedName>
    <definedName name="_xlnm._FilterDatabase" localSheetId="0" hidden="1">'490 -After LOA final GMI '!$A$6:$H$229</definedName>
    <definedName name="_xlnm._FilterDatabase" localSheetId="2" hidden="1">'KRIDE-NEW Addition(GMI)'!$A$6:$K$11</definedName>
    <definedName name="_xlnm.Print_Area" localSheetId="1">'135-GPA - 2025'!$B$1:$F$143</definedName>
    <definedName name="_xlnm.Print_Area" localSheetId="0">'490 -After LOA final GMI '!$A$1:$H$494</definedName>
    <definedName name="_xlnm.Print_Area" localSheetId="3">'KRIDE New Add. (GPA)'!$A$1:$F$14</definedName>
    <definedName name="_xlnm.Print_Area" localSheetId="2">'KRIDE-NEW Addition(GMI)'!$A$1:$I$35</definedName>
    <definedName name="_xlnm.Print_Titles" localSheetId="1">'135-GPA - 2025'!$5:$5</definedName>
    <definedName name="_xlnm.Print_Titles" localSheetId="0">'490 -After LOA final GMI '!$6:$7</definedName>
    <definedName name="_xlnm.Print_Titles" localSheetId="3">'KRIDE New Add. (GPA)'!$5:$5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7" i="30" l="1"/>
  <c r="E143" i="30"/>
  <c r="E142" i="30"/>
  <c r="E140" i="30"/>
  <c r="E139" i="30"/>
  <c r="G436" i="29" l="1"/>
  <c r="G231" i="29"/>
  <c r="G230" i="29"/>
  <c r="G110" i="29"/>
  <c r="G289" i="29"/>
  <c r="G288" i="29"/>
  <c r="E141" i="30" l="1"/>
  <c r="E138" i="30"/>
  <c r="E137" i="30"/>
  <c r="E136" i="30"/>
  <c r="E135" i="30"/>
  <c r="E134" i="30"/>
  <c r="E133" i="30"/>
  <c r="E132" i="30"/>
  <c r="E131" i="30"/>
  <c r="E130" i="30"/>
  <c r="E129" i="30"/>
  <c r="E128" i="30"/>
  <c r="E127" i="30"/>
  <c r="E126" i="30"/>
  <c r="E125" i="30"/>
  <c r="E124" i="30"/>
  <c r="E123" i="30"/>
  <c r="E122" i="30"/>
  <c r="E121" i="30"/>
  <c r="E120" i="30"/>
  <c r="E119" i="30"/>
  <c r="E118" i="30"/>
  <c r="E117" i="30"/>
  <c r="E116" i="30"/>
  <c r="E115" i="30"/>
  <c r="E114" i="30"/>
  <c r="E113" i="30"/>
  <c r="E112" i="30"/>
  <c r="E111" i="30"/>
  <c r="E110" i="30"/>
  <c r="E109" i="30"/>
  <c r="E108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G379" i="29"/>
  <c r="G376" i="29"/>
  <c r="G92" i="29"/>
  <c r="G211" i="29"/>
  <c r="G483" i="29" l="1"/>
  <c r="G186" i="29"/>
  <c r="G238" i="29" l="1"/>
  <c r="G427" i="29"/>
  <c r="G493" i="29"/>
  <c r="G492" i="29"/>
  <c r="G491" i="29"/>
  <c r="G490" i="29"/>
  <c r="G413" i="29" l="1"/>
  <c r="G412" i="29"/>
  <c r="G411" i="29"/>
  <c r="G410" i="29"/>
  <c r="G409" i="29"/>
  <c r="G408" i="29"/>
  <c r="G407" i="29"/>
  <c r="G406" i="29"/>
  <c r="G405" i="29"/>
  <c r="G404" i="29"/>
  <c r="G403" i="29"/>
  <c r="G402" i="29"/>
  <c r="G401" i="29"/>
  <c r="G400" i="29"/>
  <c r="G399" i="29"/>
  <c r="G398" i="29"/>
  <c r="G397" i="29"/>
  <c r="G396" i="29"/>
  <c r="G395" i="29"/>
  <c r="G394" i="29"/>
  <c r="G393" i="29"/>
  <c r="G392" i="29"/>
  <c r="G391" i="29"/>
  <c r="G390" i="29"/>
  <c r="G389" i="29"/>
  <c r="G388" i="29"/>
  <c r="G387" i="29"/>
  <c r="G386" i="29"/>
  <c r="G385" i="29"/>
  <c r="G384" i="29"/>
  <c r="G383" i="29"/>
  <c r="G382" i="29"/>
  <c r="G381" i="29"/>
  <c r="G380" i="29"/>
  <c r="G378" i="29"/>
  <c r="G377" i="29"/>
  <c r="G375" i="29"/>
  <c r="G374" i="29"/>
  <c r="G373" i="29"/>
  <c r="G372" i="29"/>
  <c r="G371" i="29"/>
  <c r="G370" i="29"/>
  <c r="G369" i="29"/>
  <c r="G368" i="29"/>
  <c r="G367" i="29"/>
  <c r="G366" i="29"/>
  <c r="G365" i="29"/>
  <c r="G364" i="29"/>
  <c r="G363" i="29"/>
  <c r="G362" i="29"/>
  <c r="G361" i="29"/>
  <c r="G360" i="29"/>
  <c r="G359" i="29"/>
  <c r="G358" i="29"/>
  <c r="G357" i="29"/>
  <c r="G356" i="29"/>
  <c r="G355" i="29"/>
  <c r="G354" i="29"/>
  <c r="G353" i="29"/>
  <c r="G352" i="29"/>
  <c r="G351" i="29"/>
  <c r="G350" i="29"/>
  <c r="G349" i="29"/>
  <c r="G348" i="29"/>
  <c r="G347" i="29"/>
  <c r="G346" i="29"/>
  <c r="G345" i="29"/>
  <c r="G344" i="29"/>
  <c r="G343" i="29"/>
  <c r="G342" i="29"/>
  <c r="G341" i="29"/>
  <c r="G340" i="29"/>
  <c r="G339" i="29"/>
  <c r="G338" i="29"/>
  <c r="G337" i="29"/>
  <c r="G336" i="29"/>
  <c r="G335" i="29"/>
  <c r="G334" i="29"/>
  <c r="G333" i="29"/>
  <c r="G332" i="29"/>
  <c r="G331" i="29"/>
  <c r="G330" i="29"/>
  <c r="G329" i="29"/>
  <c r="G328" i="29"/>
  <c r="G327" i="29"/>
  <c r="G326" i="29"/>
  <c r="G325" i="29"/>
  <c r="G324" i="29"/>
  <c r="G323" i="29"/>
  <c r="G322" i="29"/>
  <c r="G321" i="29"/>
  <c r="G320" i="29"/>
  <c r="G319" i="29"/>
  <c r="G318" i="29"/>
  <c r="G317" i="29"/>
  <c r="G316" i="29"/>
  <c r="G315" i="29"/>
  <c r="G314" i="29"/>
  <c r="G313" i="29"/>
  <c r="G312" i="29"/>
  <c r="G311" i="29"/>
  <c r="G310" i="29"/>
  <c r="G309" i="29"/>
  <c r="G308" i="29"/>
  <c r="G307" i="29"/>
  <c r="G306" i="29"/>
  <c r="G305" i="29"/>
  <c r="G304" i="29"/>
  <c r="G303" i="29"/>
  <c r="G302" i="29"/>
  <c r="G301" i="29"/>
  <c r="G300" i="29"/>
  <c r="G299" i="29"/>
  <c r="G298" i="29"/>
  <c r="G297" i="29"/>
  <c r="G296" i="29"/>
  <c r="G295" i="29"/>
  <c r="G294" i="29"/>
  <c r="G293" i="29"/>
  <c r="G292" i="29"/>
  <c r="G291" i="29"/>
  <c r="G290" i="29"/>
  <c r="G287" i="29"/>
  <c r="G286" i="29"/>
  <c r="G285" i="29"/>
  <c r="G284" i="29"/>
  <c r="G283" i="29"/>
  <c r="G282" i="29"/>
  <c r="G281" i="29"/>
  <c r="G280" i="29"/>
  <c r="G279" i="29"/>
  <c r="G278" i="29"/>
  <c r="G277" i="29"/>
  <c r="G276" i="29"/>
  <c r="G275" i="29"/>
  <c r="G274" i="29"/>
  <c r="G273" i="29"/>
  <c r="G272" i="29"/>
  <c r="G271" i="29"/>
  <c r="G270" i="29"/>
  <c r="G269" i="29"/>
  <c r="G268" i="29"/>
  <c r="G267" i="29"/>
  <c r="G266" i="29"/>
  <c r="G265" i="29"/>
  <c r="G264" i="29"/>
  <c r="G263" i="29"/>
  <c r="G262" i="29"/>
  <c r="G261" i="29"/>
  <c r="G260" i="29"/>
  <c r="G259" i="29"/>
  <c r="G258" i="29"/>
  <c r="G257" i="29"/>
  <c r="G256" i="29"/>
  <c r="G255" i="29"/>
  <c r="G254" i="29"/>
  <c r="G252" i="29"/>
  <c r="G251" i="29"/>
  <c r="G250" i="29"/>
  <c r="G249" i="29"/>
  <c r="G248" i="29"/>
  <c r="G247" i="29"/>
  <c r="G246" i="29"/>
  <c r="G245" i="29"/>
  <c r="G244" i="29"/>
  <c r="G242" i="29"/>
  <c r="G241" i="29"/>
  <c r="G240" i="29"/>
  <c r="G239" i="29"/>
  <c r="G237" i="29"/>
  <c r="G236" i="29"/>
  <c r="G235" i="29"/>
  <c r="G234" i="29"/>
  <c r="G233" i="29"/>
  <c r="G232" i="29"/>
  <c r="G229" i="29"/>
  <c r="G228" i="29"/>
  <c r="G226" i="29"/>
  <c r="G225" i="29"/>
  <c r="G224" i="29"/>
  <c r="G223" i="29"/>
  <c r="G222" i="29"/>
  <c r="G221" i="29"/>
  <c r="G220" i="29"/>
  <c r="G219" i="29"/>
  <c r="G218" i="29"/>
  <c r="G217" i="29"/>
  <c r="G216" i="29"/>
  <c r="G215" i="29"/>
  <c r="G214" i="29"/>
  <c r="G213" i="29"/>
  <c r="G212" i="29"/>
  <c r="G210" i="29"/>
  <c r="G209" i="29"/>
  <c r="G208" i="29"/>
  <c r="G207" i="29"/>
  <c r="G206" i="29"/>
  <c r="G205" i="29"/>
  <c r="G204" i="29"/>
  <c r="G203" i="29"/>
  <c r="G202" i="29"/>
  <c r="G201" i="29"/>
  <c r="G200" i="29"/>
  <c r="G199" i="29"/>
  <c r="G198" i="29"/>
  <c r="G197" i="29"/>
  <c r="G196" i="29"/>
  <c r="G195" i="29"/>
  <c r="G194" i="29"/>
  <c r="G193" i="29"/>
  <c r="G192" i="29"/>
  <c r="G191" i="29"/>
  <c r="G190" i="29"/>
  <c r="G189" i="29"/>
  <c r="G188" i="29"/>
  <c r="G187" i="29"/>
  <c r="G185" i="29"/>
  <c r="G184" i="29"/>
  <c r="G183" i="29"/>
  <c r="G182" i="29"/>
  <c r="G181" i="29"/>
  <c r="G180" i="29"/>
  <c r="G179" i="29"/>
  <c r="G178" i="29"/>
  <c r="G177" i="29"/>
  <c r="G176" i="29"/>
  <c r="G175" i="29"/>
  <c r="G174" i="29"/>
  <c r="G173" i="29"/>
  <c r="G172" i="29"/>
  <c r="G171" i="29"/>
  <c r="G170" i="29"/>
  <c r="G169" i="29"/>
  <c r="G168" i="29"/>
  <c r="G167" i="29"/>
  <c r="G166" i="29"/>
  <c r="G165" i="29"/>
  <c r="G164" i="29"/>
  <c r="G163" i="29"/>
  <c r="G162" i="29"/>
  <c r="G161" i="29"/>
  <c r="G160" i="29"/>
  <c r="G159" i="29"/>
  <c r="G158" i="29"/>
  <c r="G157" i="29"/>
  <c r="G156" i="29"/>
  <c r="G155" i="29"/>
  <c r="G154" i="29"/>
  <c r="G153" i="29"/>
  <c r="G152" i="29"/>
  <c r="G151" i="29"/>
  <c r="G150" i="29"/>
  <c r="G149" i="29"/>
  <c r="G148" i="29"/>
  <c r="G147" i="29"/>
  <c r="G146" i="29"/>
  <c r="G145" i="29"/>
  <c r="G144" i="29"/>
  <c r="G143" i="29"/>
  <c r="G142" i="29"/>
  <c r="G141" i="29"/>
  <c r="G140" i="29"/>
  <c r="G139" i="29"/>
  <c r="G138" i="29"/>
  <c r="G137" i="29"/>
  <c r="G136" i="29"/>
  <c r="G134" i="29"/>
  <c r="G133" i="29"/>
  <c r="G132" i="29"/>
  <c r="G131" i="29"/>
  <c r="G130" i="29"/>
  <c r="G129" i="29"/>
  <c r="G128" i="29"/>
  <c r="G127" i="29"/>
  <c r="G125" i="29"/>
  <c r="G124" i="29"/>
  <c r="G123" i="29"/>
  <c r="G122" i="29"/>
  <c r="G121" i="29"/>
  <c r="G120" i="29"/>
  <c r="G119" i="29"/>
  <c r="G116" i="29"/>
  <c r="G115" i="29"/>
  <c r="G114" i="29"/>
  <c r="G113" i="29"/>
  <c r="G112" i="29"/>
  <c r="G111" i="29"/>
  <c r="G109" i="29"/>
  <c r="G108" i="29"/>
  <c r="G107" i="29"/>
  <c r="G106" i="29"/>
  <c r="G105" i="29"/>
  <c r="G104" i="29"/>
  <c r="G103" i="29"/>
  <c r="G102" i="29"/>
  <c r="G101" i="29"/>
  <c r="G100" i="29"/>
  <c r="G99" i="29"/>
  <c r="G98" i="29"/>
  <c r="G97" i="29"/>
  <c r="G96" i="29"/>
  <c r="G95" i="29"/>
  <c r="G94" i="29"/>
  <c r="G93" i="29"/>
  <c r="G88" i="29"/>
  <c r="G87" i="29"/>
  <c r="G86" i="29"/>
  <c r="G84" i="29"/>
  <c r="G83" i="29"/>
  <c r="G82" i="29"/>
  <c r="G81" i="29"/>
  <c r="G80" i="29"/>
  <c r="G79" i="29"/>
  <c r="G78" i="29"/>
  <c r="G77" i="29"/>
  <c r="G76" i="29"/>
  <c r="G75" i="29"/>
  <c r="G74" i="29"/>
  <c r="G73" i="29"/>
  <c r="G72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49" i="29"/>
  <c r="G48" i="29"/>
  <c r="G47" i="29"/>
  <c r="G46" i="29"/>
  <c r="G45" i="29"/>
  <c r="G44" i="29"/>
  <c r="G43" i="29"/>
  <c r="G42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489" i="29"/>
  <c r="G488" i="29"/>
  <c r="G487" i="29"/>
  <c r="G486" i="29"/>
  <c r="G485" i="29"/>
  <c r="G41" i="29"/>
  <c r="G484" i="29"/>
  <c r="G482" i="29" l="1"/>
  <c r="G481" i="29"/>
  <c r="G480" i="29"/>
  <c r="G479" i="29"/>
  <c r="G478" i="29"/>
  <c r="G477" i="29"/>
  <c r="G476" i="29"/>
  <c r="G475" i="29"/>
  <c r="G474" i="29"/>
  <c r="G473" i="29"/>
  <c r="G472" i="29"/>
  <c r="G471" i="29"/>
  <c r="G470" i="29"/>
  <c r="G469" i="29"/>
  <c r="G468" i="29"/>
  <c r="G467" i="29"/>
  <c r="G466" i="29"/>
  <c r="G465" i="29"/>
  <c r="G464" i="29"/>
  <c r="G463" i="29"/>
  <c r="G462" i="29"/>
  <c r="G461" i="29"/>
  <c r="G460" i="29"/>
  <c r="G459" i="29"/>
  <c r="G458" i="29"/>
  <c r="G457" i="29"/>
  <c r="G456" i="29"/>
  <c r="G455" i="29"/>
  <c r="G454" i="29"/>
  <c r="G453" i="29"/>
  <c r="G452" i="29"/>
  <c r="G451" i="29"/>
  <c r="G450" i="29"/>
  <c r="G449" i="29"/>
  <c r="G448" i="29"/>
  <c r="G447" i="29"/>
  <c r="G446" i="29"/>
  <c r="G444" i="29"/>
  <c r="G443" i="29"/>
  <c r="G442" i="29"/>
  <c r="G441" i="29"/>
  <c r="G440" i="29"/>
  <c r="G439" i="29"/>
  <c r="G438" i="29"/>
  <c r="G437" i="29"/>
  <c r="G435" i="29"/>
  <c r="G434" i="29"/>
  <c r="G433" i="29"/>
  <c r="G432" i="29"/>
  <c r="G431" i="29"/>
  <c r="G430" i="29"/>
  <c r="G429" i="29"/>
  <c r="G428" i="29"/>
  <c r="G426" i="29"/>
  <c r="G425" i="29"/>
  <c r="G424" i="29"/>
  <c r="G423" i="29"/>
  <c r="G422" i="29"/>
  <c r="G421" i="29"/>
  <c r="G420" i="29"/>
  <c r="G419" i="29"/>
  <c r="G418" i="29"/>
  <c r="G417" i="29"/>
  <c r="G416" i="29"/>
  <c r="G415" i="29"/>
  <c r="G414" i="29"/>
  <c r="G85" i="29" l="1"/>
  <c r="G91" i="29"/>
  <c r="G89" i="29"/>
  <c r="G118" i="29"/>
  <c r="G117" i="29"/>
  <c r="G90" i="29"/>
  <c r="G135" i="29" l="1"/>
  <c r="G52" i="29"/>
  <c r="G51" i="29"/>
  <c r="G50" i="29"/>
  <c r="G10" i="29"/>
  <c r="G9" i="29"/>
  <c r="G227" i="29" l="1"/>
  <c r="G71" i="29"/>
  <c r="G31" i="25" l="1"/>
  <c r="G18" i="25"/>
  <c r="G19" i="25" l="1"/>
  <c r="E9" i="26"/>
  <c r="G17" i="25"/>
  <c r="E8" i="26"/>
  <c r="I6" i="26"/>
  <c r="G32" i="25"/>
  <c r="G30" i="25"/>
  <c r="G29" i="25"/>
  <c r="G28" i="25"/>
  <c r="G27" i="25"/>
  <c r="G26" i="25"/>
  <c r="G25" i="25"/>
  <c r="G24" i="25"/>
  <c r="G23" i="25"/>
  <c r="G22" i="25"/>
  <c r="G16" i="25"/>
  <c r="G15" i="25"/>
  <c r="G14" i="25"/>
  <c r="G13" i="25"/>
  <c r="G12" i="25"/>
  <c r="G11" i="25"/>
  <c r="G10" i="25"/>
  <c r="G9" i="25"/>
  <c r="G8" i="25"/>
  <c r="E7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85" authorId="0" shapeId="0" xr:uid="{81C93DB4-4A74-4E30-93BE-C9413114D2D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SHE IS PHYSICLE HANDICAPT</t>
        </r>
      </text>
    </comment>
  </commentList>
</comments>
</file>

<file path=xl/sharedStrings.xml><?xml version="1.0" encoding="utf-8"?>
<sst xmlns="http://schemas.openxmlformats.org/spreadsheetml/2006/main" count="2197" uniqueCount="1188">
  <si>
    <t>Sl.            No.</t>
  </si>
  <si>
    <t>Date of           Birth</t>
  </si>
  <si>
    <t>Age</t>
  </si>
  <si>
    <t>Relationship</t>
  </si>
  <si>
    <t>Mother</t>
  </si>
  <si>
    <t>Wife</t>
  </si>
  <si>
    <t>Daughter</t>
  </si>
  <si>
    <t>Father</t>
  </si>
  <si>
    <t>Son</t>
  </si>
  <si>
    <t>Self</t>
  </si>
  <si>
    <t>RAIL INFRASTRUCTURE DEVELOPMENT COMPANY (KARNATAKA) LIMITED (KRIDE)</t>
  </si>
  <si>
    <t>Husband</t>
  </si>
  <si>
    <t xml:space="preserve">List of Employees and their families for </t>
  </si>
  <si>
    <t>Group Mediclaim Policy</t>
  </si>
  <si>
    <t>Group Medical Policy Limit per family as per KRIDE Medical Attendance Rules</t>
  </si>
  <si>
    <t xml:space="preserve"> Annexure I</t>
  </si>
  <si>
    <t>Pavan. R</t>
  </si>
  <si>
    <t>Designation</t>
  </si>
  <si>
    <t>GM (Civil) - E8</t>
  </si>
  <si>
    <t>Executive (LM) - NE 3</t>
  </si>
  <si>
    <t xml:space="preserve">Executie (LM) - NE 3 </t>
  </si>
  <si>
    <t>Sr. Manager (Civil) - E3</t>
  </si>
  <si>
    <t>Manager (Civil) - E2</t>
  </si>
  <si>
    <t xml:space="preserve">Surveyor - NE 2 </t>
  </si>
  <si>
    <t>Name of the Employees</t>
  </si>
  <si>
    <t>12.5 lakhs</t>
  </si>
  <si>
    <t>12 lakhs</t>
  </si>
  <si>
    <t xml:space="preserve">RAIL INFRASTRUCTURE DEVELOPMENT COMPANY (KARNATAKA) LIMITED </t>
  </si>
  <si>
    <t>PRADEEP M S</t>
  </si>
  <si>
    <t>DHANALAKSHMI V</t>
  </si>
  <si>
    <t>RAMESH REDDY</t>
  </si>
  <si>
    <t>ADNAN AZEEZ</t>
  </si>
  <si>
    <t>PRAVEEN KUMAR V</t>
  </si>
  <si>
    <t>MOPARTHI MAHESH KUMAR</t>
  </si>
  <si>
    <t>SELF</t>
  </si>
  <si>
    <t>FATHER</t>
  </si>
  <si>
    <t>MOTHER</t>
  </si>
  <si>
    <t>JAYAMMA T</t>
  </si>
  <si>
    <t>RAGHURAMA REDDY</t>
  </si>
  <si>
    <t xml:space="preserve">LAKSHMI S </t>
  </si>
  <si>
    <t>SEEMA NAYAK T G</t>
  </si>
  <si>
    <t>WIFE</t>
  </si>
  <si>
    <t>T P DEETHYA NAYAK</t>
  </si>
  <si>
    <t>DAUGHTER</t>
  </si>
  <si>
    <t>M. Kotteshwara Rao</t>
  </si>
  <si>
    <t>M. Indira</t>
  </si>
  <si>
    <t>Shrinidhi</t>
  </si>
  <si>
    <t>Advika</t>
  </si>
  <si>
    <t>M. Ramachandra</t>
  </si>
  <si>
    <t>Sudheer Krishna M</t>
  </si>
  <si>
    <t xml:space="preserve">Sangeetha </t>
  </si>
  <si>
    <t>Sanjay Kumar K.S</t>
  </si>
  <si>
    <t>Gowramma K M</t>
  </si>
  <si>
    <t>Awadhesh Kumar</t>
  </si>
  <si>
    <t>Sahdeo Prasad</t>
  </si>
  <si>
    <t>Babitha Dias</t>
  </si>
  <si>
    <t>Ryanchris Dias</t>
  </si>
  <si>
    <t>Varun Prasad Jadiyana</t>
  </si>
  <si>
    <t>Saurabh Sharma</t>
  </si>
  <si>
    <t>Shashi Sharma</t>
  </si>
  <si>
    <t>Pragadeesh S</t>
  </si>
  <si>
    <t>Kannika Parameshwari</t>
  </si>
  <si>
    <t>Pratheek Vashista</t>
  </si>
  <si>
    <t>R. Ushashrinivas</t>
  </si>
  <si>
    <t>Ranjitha M R</t>
  </si>
  <si>
    <t>Aarvi Gowda</t>
  </si>
  <si>
    <t>Padma K T</t>
  </si>
  <si>
    <t>Surya Kumar S</t>
  </si>
  <si>
    <t>Jeevan Kumar</t>
  </si>
  <si>
    <t>Damodara Poojary</t>
  </si>
  <si>
    <t>Shasikala</t>
  </si>
  <si>
    <t>Monu Kumar Jha</t>
  </si>
  <si>
    <t>Devi Kant Jha</t>
  </si>
  <si>
    <t>Pramila Devi</t>
  </si>
  <si>
    <t>Shaurya K R Jha</t>
  </si>
  <si>
    <t>Lohit I Naik</t>
  </si>
  <si>
    <t>Ira Timmayya Naik</t>
  </si>
  <si>
    <t>Sulochana</t>
  </si>
  <si>
    <t>Ghanshyam M. Mundafode</t>
  </si>
  <si>
    <t>Shital G. Mundafode</t>
  </si>
  <si>
    <t>Purvi</t>
  </si>
  <si>
    <t>Pandala Venkat Das</t>
  </si>
  <si>
    <t>K A Bhanu Sree</t>
  </si>
  <si>
    <t>Prakash G Gaonkar</t>
  </si>
  <si>
    <t>Rekha A Naik</t>
  </si>
  <si>
    <t>Bharat Prakash</t>
  </si>
  <si>
    <t>Aman Prakash</t>
  </si>
  <si>
    <t>Vikas Kumar</t>
  </si>
  <si>
    <t xml:space="preserve">Sarita </t>
  </si>
  <si>
    <t>Divyesh Choudhary</t>
  </si>
  <si>
    <t>Taksha Veer Chaudhary</t>
  </si>
  <si>
    <t>Shyam Veer Singh</t>
  </si>
  <si>
    <t>Sukna Devi</t>
  </si>
  <si>
    <t>Manoj  H K</t>
  </si>
  <si>
    <t>Poornima</t>
  </si>
  <si>
    <t>Girija K</t>
  </si>
  <si>
    <t>Kesavan Krishnan</t>
  </si>
  <si>
    <t>Bhuvaneshwari</t>
  </si>
  <si>
    <t>J. Krishnan</t>
  </si>
  <si>
    <t>K. Anjala</t>
  </si>
  <si>
    <t>Kattunga Venkata Ramana</t>
  </si>
  <si>
    <t>K. Atchiyya</t>
  </si>
  <si>
    <t>K. Aruna Kumari</t>
  </si>
  <si>
    <t>M. R. Umesh</t>
  </si>
  <si>
    <t xml:space="preserve">Sai Dhanya </t>
  </si>
  <si>
    <t>Sai Maanya</t>
  </si>
  <si>
    <t>Salman F</t>
  </si>
  <si>
    <t>Iffath Nousheen</t>
  </si>
  <si>
    <t>Afeef Farhan S</t>
  </si>
  <si>
    <t>Ashwath Kumar M S</t>
  </si>
  <si>
    <t>Vijetha K S</t>
  </si>
  <si>
    <t xml:space="preserve">Nishma A </t>
  </si>
  <si>
    <t>Sheenappa Gowda M R</t>
  </si>
  <si>
    <t>Susheela S</t>
  </si>
  <si>
    <t>Dinesh B</t>
  </si>
  <si>
    <t>Shobha N R</t>
  </si>
  <si>
    <t>Risha Saanvi D</t>
  </si>
  <si>
    <t>Rahul Byathnal</t>
  </si>
  <si>
    <t>Meghana C.M</t>
  </si>
  <si>
    <t xml:space="preserve">Wife </t>
  </si>
  <si>
    <t>Ishanvi Rahul</t>
  </si>
  <si>
    <t xml:space="preserve">Daughter </t>
  </si>
  <si>
    <t>Shadakshrappa B</t>
  </si>
  <si>
    <t xml:space="preserve">Mohamed Aftab </t>
  </si>
  <si>
    <t>Usna Taj</t>
  </si>
  <si>
    <t>Mohamed Hasnain</t>
  </si>
  <si>
    <t>Anum Fathima</t>
  </si>
  <si>
    <t>Mohamed Fayaz H</t>
  </si>
  <si>
    <t>Noor jahan</t>
  </si>
  <si>
    <t>Shreyamsha Prasad KS</t>
  </si>
  <si>
    <t>Padma HJ</t>
  </si>
  <si>
    <t xml:space="preserve">Father </t>
  </si>
  <si>
    <t>K Amarnath Reddy</t>
  </si>
  <si>
    <t>K Krishna Reddy</t>
  </si>
  <si>
    <t xml:space="preserve">K Padmavathi </t>
  </si>
  <si>
    <t>M Navesh</t>
  </si>
  <si>
    <t>M Vijayalakshmi</t>
  </si>
  <si>
    <t>Prashantha D R</t>
  </si>
  <si>
    <t xml:space="preserve">Prema </t>
  </si>
  <si>
    <t>Shreelakshmi B G</t>
  </si>
  <si>
    <t>Lahari D P</t>
  </si>
  <si>
    <t>Taarunya D P</t>
  </si>
  <si>
    <t>Nilesh Rajkumar Kumbhare</t>
  </si>
  <si>
    <t>Reshma N Kumbhare</t>
  </si>
  <si>
    <t>Ansh Nilesh Kumbhare</t>
  </si>
  <si>
    <t>₹7.5 lakhs</t>
  </si>
  <si>
    <t>₹7 lakhs</t>
  </si>
  <si>
    <t>₹3 lakhs</t>
  </si>
  <si>
    <t>₹5 lakhs</t>
  </si>
  <si>
    <t>₹6.5 lakhs</t>
  </si>
  <si>
    <t>₹3 Lakhs</t>
  </si>
  <si>
    <t>Nethra. D</t>
  </si>
  <si>
    <t>Mangala Gowri. N.S</t>
  </si>
  <si>
    <t>Ritesh Kumar</t>
  </si>
  <si>
    <t>Dinesh Singh</t>
  </si>
  <si>
    <t>Rina Sinha</t>
  </si>
  <si>
    <t>Ambika. M</t>
  </si>
  <si>
    <t>Naveen. H</t>
  </si>
  <si>
    <t>Shalini. M.B</t>
  </si>
  <si>
    <t>Gauri Naveen</t>
  </si>
  <si>
    <t>Ravi. K</t>
  </si>
  <si>
    <t>K. Vasantha</t>
  </si>
  <si>
    <t>K. Sathvika Krishna</t>
  </si>
  <si>
    <t xml:space="preserve">Thulasi </t>
  </si>
  <si>
    <t>Awadhesh Mehta</t>
  </si>
  <si>
    <t>Smita Mehta</t>
  </si>
  <si>
    <t>Akash Mehta</t>
  </si>
  <si>
    <t>Anisha Mehta</t>
  </si>
  <si>
    <t>Sowmya. P</t>
  </si>
  <si>
    <t>Umesh. S</t>
  </si>
  <si>
    <t>Prakash. B</t>
  </si>
  <si>
    <t>Leelavathi. P</t>
  </si>
  <si>
    <t xml:space="preserve">Anantha Murthy.C </t>
  </si>
  <si>
    <t>Gayathri</t>
  </si>
  <si>
    <t xml:space="preserve"> Hamsa. L.P</t>
  </si>
  <si>
    <t xml:space="preserve"> Nishita</t>
  </si>
  <si>
    <t>Shanaya</t>
  </si>
  <si>
    <t>Sanmitha. H</t>
  </si>
  <si>
    <t>A.R. Chandrashekar</t>
  </si>
  <si>
    <t>Kamala. K.H</t>
  </si>
  <si>
    <t>Shalini. A.C</t>
  </si>
  <si>
    <t>Yashwanth. A.C</t>
  </si>
  <si>
    <t>Bhavani</t>
  </si>
  <si>
    <t>Phani Bharath. P</t>
  </si>
  <si>
    <t>Pathakamudi Mounika</t>
  </si>
  <si>
    <t>Praveen Kumar</t>
  </si>
  <si>
    <t>Aashi Sinha</t>
  </si>
  <si>
    <t>Jnanesh.G.C</t>
  </si>
  <si>
    <t>Chunche Gowda</t>
  </si>
  <si>
    <t xml:space="preserve"> Bhagyamma</t>
  </si>
  <si>
    <t>Anupama.S.D</t>
  </si>
  <si>
    <t>Thushyathi.J</t>
  </si>
  <si>
    <t>Tanuja.B. Awarnali</t>
  </si>
  <si>
    <t>₹5 Lakhs</t>
  </si>
  <si>
    <t>Hamsa. L.P</t>
  </si>
  <si>
    <t>EXECUTIVE/CIVIL - NE3</t>
  </si>
  <si>
    <t>SR. EXECUTIVE/S&amp;T -NE4</t>
  </si>
  <si>
    <t>Dy. Manager/Civil - E1</t>
  </si>
  <si>
    <t>Dy.Manager/Civil - E1</t>
  </si>
  <si>
    <t>Asst. Manager/Civil  - E0</t>
  </si>
  <si>
    <t>DGM/Civil - E4</t>
  </si>
  <si>
    <t>Dy. Manager/S&amp;T - E1</t>
  </si>
  <si>
    <t>Tahsildar - E0</t>
  </si>
  <si>
    <t>JGM/Civil - E6</t>
  </si>
  <si>
    <t>Dy. Manager/Electrical - E1</t>
  </si>
  <si>
    <t>Vijayashree H K</t>
  </si>
  <si>
    <t>S. Krishnamurthy</t>
  </si>
  <si>
    <t>Mohith Narayana</t>
  </si>
  <si>
    <t>Hanumantharaya</t>
  </si>
  <si>
    <t>UMA MEHTA</t>
  </si>
  <si>
    <t>JAGJYOTI PRASAD MEHTA</t>
  </si>
  <si>
    <t>Shobha Guruprakash R</t>
  </si>
  <si>
    <t>Yashwantrao Biradar</t>
  </si>
  <si>
    <t xml:space="preserve">Mallinath </t>
  </si>
  <si>
    <t>M R Harsha</t>
  </si>
  <si>
    <t>Manisha Gautam</t>
  </si>
  <si>
    <t>Mahalakshmi</t>
  </si>
  <si>
    <t>Savithramma</t>
  </si>
  <si>
    <t>Mithitesh</t>
  </si>
  <si>
    <t xml:space="preserve">M R Harsha  </t>
  </si>
  <si>
    <t>Phani Bharath Paruchuri</t>
  </si>
  <si>
    <t>Jyoti Rajkumar Kumbhare</t>
  </si>
  <si>
    <t>Anshul Shukla</t>
  </si>
  <si>
    <t>₹7 Lakhs</t>
  </si>
  <si>
    <t>H1007450-KSD008-01</t>
  </si>
  <si>
    <t>H1007450-KSD008-03</t>
  </si>
  <si>
    <t>H1007450-KSD008-02</t>
  </si>
  <si>
    <t>KCC052-01</t>
  </si>
  <si>
    <t>KCC006-03</t>
  </si>
  <si>
    <t>KEC009-00</t>
  </si>
  <si>
    <t>KEC009-03</t>
  </si>
  <si>
    <t>KEC009-02</t>
  </si>
  <si>
    <t>KHC002-02</t>
  </si>
  <si>
    <t>KHC002-01</t>
  </si>
  <si>
    <t>KFC001-03</t>
  </si>
  <si>
    <t>KED002-00</t>
  </si>
  <si>
    <t>KED002-01</t>
  </si>
  <si>
    <t>KED002-03</t>
  </si>
  <si>
    <t>KFC001-00</t>
  </si>
  <si>
    <t>KFC001-01</t>
  </si>
  <si>
    <t>KFC001-02</t>
  </si>
  <si>
    <t>KCC006-00</t>
  </si>
  <si>
    <t>KCC005-01</t>
  </si>
  <si>
    <t>KLD004-00</t>
  </si>
  <si>
    <t>KLD003-00</t>
  </si>
  <si>
    <t>KSC010-04</t>
  </si>
  <si>
    <t>KCC006-02</t>
  </si>
  <si>
    <t>KLD006-01</t>
  </si>
  <si>
    <t>KCC048-01</t>
  </si>
  <si>
    <t>KEC010-03</t>
  </si>
  <si>
    <t>KLD008-00</t>
  </si>
  <si>
    <t>KCC054-00</t>
  </si>
  <si>
    <t>KSC010-03</t>
  </si>
  <si>
    <t>KSC003-03</t>
  </si>
  <si>
    <t>KCC042-01</t>
  </si>
  <si>
    <t>KEC007-01</t>
  </si>
  <si>
    <t>KFC006-00</t>
  </si>
  <si>
    <t>KCC039-03</t>
  </si>
  <si>
    <t>KFC005-02</t>
  </si>
  <si>
    <t>KCC025-02</t>
  </si>
  <si>
    <t>KCC025-00</t>
  </si>
  <si>
    <t>KCC048-00</t>
  </si>
  <si>
    <t>KFC001-04</t>
  </si>
  <si>
    <t>KCC020-01</t>
  </si>
  <si>
    <t>KCC021-00</t>
  </si>
  <si>
    <t>KCC048-02</t>
  </si>
  <si>
    <t>KSC003-01</t>
  </si>
  <si>
    <t>KCC009-00</t>
  </si>
  <si>
    <t>KCC052-03</t>
  </si>
  <si>
    <t>KCC052-02</t>
  </si>
  <si>
    <t>KCC048-04</t>
  </si>
  <si>
    <t>KEC009-01</t>
  </si>
  <si>
    <t>KCC006-01</t>
  </si>
  <si>
    <t>KCC029-01</t>
  </si>
  <si>
    <t>KCC022-01</t>
  </si>
  <si>
    <t>KSC003-02</t>
  </si>
  <si>
    <t>KCC032-00</t>
  </si>
  <si>
    <t>KSD002-02</t>
  </si>
  <si>
    <t>KSD002-03</t>
  </si>
  <si>
    <t>KCC033-01</t>
  </si>
  <si>
    <t>KSC010-01</t>
  </si>
  <si>
    <t>KSC010-00</t>
  </si>
  <si>
    <t>KSC009-00</t>
  </si>
  <si>
    <t>KSC007-01</t>
  </si>
  <si>
    <t>KSC007-00</t>
  </si>
  <si>
    <t>KSC012-01</t>
  </si>
  <si>
    <t>KCC022-00</t>
  </si>
  <si>
    <t>KCC005-02</t>
  </si>
  <si>
    <t>KLD008-01</t>
  </si>
  <si>
    <t>KCC039-01</t>
  </si>
  <si>
    <t>KCC015-03</t>
  </si>
  <si>
    <t>KEC007-02</t>
  </si>
  <si>
    <t>KCC015-00</t>
  </si>
  <si>
    <t>KCC029-00</t>
  </si>
  <si>
    <t>KCC020-02</t>
  </si>
  <si>
    <t>KFC002-03</t>
  </si>
  <si>
    <t>KFC002-02</t>
  </si>
  <si>
    <t>KFC002-01</t>
  </si>
  <si>
    <t>KHC006-01</t>
  </si>
  <si>
    <t>KMC002-00</t>
  </si>
  <si>
    <t>KCC053-02</t>
  </si>
  <si>
    <t>KCC053-03</t>
  </si>
  <si>
    <t>KCC053-04</t>
  </si>
  <si>
    <t>KCC053-01</t>
  </si>
  <si>
    <t>KCC052-00</t>
  </si>
  <si>
    <t>KLD004-02</t>
  </si>
  <si>
    <t>KLD004-01</t>
  </si>
  <si>
    <t>KLD006-02</t>
  </si>
  <si>
    <t>KLD006-04</t>
  </si>
  <si>
    <t>KHC005-03</t>
  </si>
  <si>
    <t>KLD006-00</t>
  </si>
  <si>
    <t>KLD006-03</t>
  </si>
  <si>
    <t>KLD008-02</t>
  </si>
  <si>
    <t>KHC002-00</t>
  </si>
  <si>
    <t>KHC002-03</t>
  </si>
  <si>
    <t>KCC046-01</t>
  </si>
  <si>
    <t>KFC009-00</t>
  </si>
  <si>
    <t>KCC053-05</t>
  </si>
  <si>
    <t>KCC03-02</t>
  </si>
  <si>
    <t>KSD008-00</t>
  </si>
  <si>
    <t>KCC046-00</t>
  </si>
  <si>
    <t>KCC046-02</t>
  </si>
  <si>
    <t>KCC048-03</t>
  </si>
  <si>
    <t>KEC003-00</t>
  </si>
  <si>
    <t>KFC001-05</t>
  </si>
  <si>
    <t>KFC002-00</t>
  </si>
  <si>
    <t>KCC045-04</t>
  </si>
  <si>
    <t>KCC045-02</t>
  </si>
  <si>
    <t>KCC045-01</t>
  </si>
  <si>
    <t>KEC010-02</t>
  </si>
  <si>
    <t>KEC010-00</t>
  </si>
  <si>
    <t>KSC012-00</t>
  </si>
  <si>
    <t>KCC045-03</t>
  </si>
  <si>
    <t>KCC042-00</t>
  </si>
  <si>
    <t>KCC025-01</t>
  </si>
  <si>
    <t>KCC029-02</t>
  </si>
  <si>
    <t>KMC002-01</t>
  </si>
  <si>
    <t>KMC002-02</t>
  </si>
  <si>
    <t>KCC037-02</t>
  </si>
  <si>
    <t>KCC033-04</t>
  </si>
  <si>
    <t>KCC045-00</t>
  </si>
  <si>
    <t>KFC004-01</t>
  </si>
  <si>
    <t>KCC020-00</t>
  </si>
  <si>
    <t>KCC031-00</t>
  </si>
  <si>
    <t>KEC010-01</t>
  </si>
  <si>
    <t>KFC004-04</t>
  </si>
  <si>
    <t>KCC023-01</t>
  </si>
  <si>
    <t>KCC024-00</t>
  </si>
  <si>
    <t>KHC005-01</t>
  </si>
  <si>
    <t>KCC043-01</t>
  </si>
  <si>
    <t>KCC043-03</t>
  </si>
  <si>
    <t>KCC043-00</t>
  </si>
  <si>
    <t>KCC043-02</t>
  </si>
  <si>
    <t>KEC006-01</t>
  </si>
  <si>
    <t>KCC033-03</t>
  </si>
  <si>
    <t>KCC031-01</t>
  </si>
  <si>
    <t>KCC033-00</t>
  </si>
  <si>
    <t>KCC037-01</t>
  </si>
  <si>
    <t>KEC004-00</t>
  </si>
  <si>
    <t>KCC005-00</t>
  </si>
  <si>
    <t>KFC004-00</t>
  </si>
  <si>
    <t>KFC005-00</t>
  </si>
  <si>
    <t>KFC005-01</t>
  </si>
  <si>
    <t>KFC006-02</t>
  </si>
  <si>
    <t>KEC006-00</t>
  </si>
  <si>
    <t>KCC015-02</t>
  </si>
  <si>
    <t>KSC003-00</t>
  </si>
  <si>
    <t>KFC004-02</t>
  </si>
  <si>
    <t>KHC005-02</t>
  </si>
  <si>
    <t>KHC003-00</t>
  </si>
  <si>
    <t>KSD001-00</t>
  </si>
  <si>
    <t>KSD002-00</t>
  </si>
  <si>
    <t>KHC006-02</t>
  </si>
  <si>
    <t>KSC009-02</t>
  </si>
  <si>
    <t>KCC024-01</t>
  </si>
  <si>
    <t>KSD001-02</t>
  </si>
  <si>
    <t>KSC007-02</t>
  </si>
  <si>
    <t>KCC033-02</t>
  </si>
  <si>
    <t>KCC023-00</t>
  </si>
  <si>
    <t>KCC021-01</t>
  </si>
  <si>
    <t>KCC022-02</t>
  </si>
  <si>
    <t>KSD001-03</t>
  </si>
  <si>
    <t>KCC027-01</t>
  </si>
  <si>
    <t>KSD001-01</t>
  </si>
  <si>
    <t>KSD001-04</t>
  </si>
  <si>
    <t>KCC054-01</t>
  </si>
  <si>
    <t>KCC053-00</t>
  </si>
  <si>
    <t>KHC006-00</t>
  </si>
  <si>
    <t>KCC027-00</t>
  </si>
  <si>
    <t>KCC015-01</t>
  </si>
  <si>
    <t>KSD002-01</t>
  </si>
  <si>
    <t>KCC032-01</t>
  </si>
  <si>
    <t>KCD016-00</t>
  </si>
  <si>
    <t>KCD016-01</t>
  </si>
  <si>
    <t>KFC006-01</t>
  </si>
  <si>
    <t>KCC045-05</t>
  </si>
  <si>
    <t>KCC039-02</t>
  </si>
  <si>
    <t>KSC009-01</t>
  </si>
  <si>
    <t>KSC010-02</t>
  </si>
  <si>
    <t>KHC005-04</t>
  </si>
  <si>
    <t>KEC007-00</t>
  </si>
  <si>
    <t>KCC039-00</t>
  </si>
  <si>
    <t>KHC005-00</t>
  </si>
  <si>
    <t xml:space="preserve">  Employee Name &amp; their Dependant</t>
  </si>
  <si>
    <t>Signature</t>
  </si>
  <si>
    <t>Yashash. R</t>
  </si>
  <si>
    <t>Sr.Executive/S&amp;T - NE4</t>
  </si>
  <si>
    <t>Divakar T N</t>
  </si>
  <si>
    <t>Srinivasan M B</t>
  </si>
  <si>
    <t>KCD057</t>
  </si>
  <si>
    <t>Kavita Raghunathan</t>
  </si>
  <si>
    <t>M.S.Jaganath</t>
  </si>
  <si>
    <t>KEC011</t>
  </si>
  <si>
    <t>Angshuman Mandal</t>
  </si>
  <si>
    <t>Executive/Elect. - NE3</t>
  </si>
  <si>
    <t>Parthasarathi Mandal</t>
  </si>
  <si>
    <t>Nayanjura Sahana</t>
  </si>
  <si>
    <t>Kavya G.S.</t>
  </si>
  <si>
    <t>KITC004</t>
  </si>
  <si>
    <t xml:space="preserve">K.Leelavathy </t>
  </si>
  <si>
    <t>G.R.Sreekanthan</t>
  </si>
  <si>
    <t>Raghavendra</t>
  </si>
  <si>
    <t>KMD003</t>
  </si>
  <si>
    <t>K.Nagappa</t>
  </si>
  <si>
    <t>Renuka</t>
  </si>
  <si>
    <t xml:space="preserve">Manjunath Shivabasu Bellad </t>
  </si>
  <si>
    <t>KMC004</t>
  </si>
  <si>
    <t>Laxmi Gondi</t>
  </si>
  <si>
    <t>Shivabasu Bellad</t>
  </si>
  <si>
    <t>Nirmala Bellad</t>
  </si>
  <si>
    <t>Ellanti Tejaswi</t>
  </si>
  <si>
    <t>KSC013</t>
  </si>
  <si>
    <r>
      <t>Sum Insured                            (</t>
    </r>
    <r>
      <rPr>
        <b/>
        <sz val="11"/>
        <rFont val="Rupee Foradian"/>
        <family val="2"/>
      </rPr>
      <t>`</t>
    </r>
    <r>
      <rPr>
        <b/>
        <sz val="11"/>
        <rFont val="Arial"/>
        <family val="2"/>
      </rPr>
      <t>)</t>
    </r>
  </si>
  <si>
    <t>₹6.5 Lakhs</t>
  </si>
  <si>
    <t>son</t>
  </si>
  <si>
    <t>Priti Kumari</t>
  </si>
  <si>
    <t>KCC025-03</t>
  </si>
  <si>
    <t>Shreya Jha</t>
  </si>
  <si>
    <t>KCC033-05</t>
  </si>
  <si>
    <t>Vihaan .U</t>
  </si>
  <si>
    <t>KHC002-04</t>
  </si>
  <si>
    <t>Director (BD&amp;F)</t>
  </si>
  <si>
    <t>₹9 lakhs</t>
  </si>
  <si>
    <t>17.5 lakhs</t>
  </si>
  <si>
    <t>AM(Electrical) - E 0</t>
  </si>
  <si>
    <t>Dy.Manager (S&amp;T) - E1</t>
  </si>
  <si>
    <t>Dy.Manager (Finance) - E1</t>
  </si>
  <si>
    <t>KSC006-00</t>
  </si>
  <si>
    <t>KSC006-01</t>
  </si>
  <si>
    <t>KSC006-02</t>
  </si>
  <si>
    <t xml:space="preserve"> </t>
  </si>
  <si>
    <t>Lakshmi Devananda</t>
  </si>
  <si>
    <t>Sr. Manager(Finance) - E3</t>
  </si>
  <si>
    <t>Nagaraj C.S.</t>
  </si>
  <si>
    <t>ID NO</t>
  </si>
  <si>
    <t>KFC011</t>
  </si>
  <si>
    <t>Parijatha N</t>
  </si>
  <si>
    <t>28-16-1951</t>
  </si>
  <si>
    <t>Dhanvin Dev Shetty</t>
  </si>
  <si>
    <t>Lochan B</t>
  </si>
  <si>
    <t>KITC005</t>
  </si>
  <si>
    <t>Shivamma</t>
  </si>
  <si>
    <t>B.V.Bhakthanarayana</t>
  </si>
  <si>
    <t>Ramya H.C.</t>
  </si>
  <si>
    <t>Durgesh L.B.</t>
  </si>
  <si>
    <t>Sr.Executive /IT - NE4</t>
  </si>
  <si>
    <t>Thapasvi Paruchuri</t>
  </si>
  <si>
    <t>Liyana Jadiyana</t>
  </si>
  <si>
    <t>KEC012-00</t>
  </si>
  <si>
    <r>
      <t>₹3 la</t>
    </r>
    <r>
      <rPr>
        <sz val="11"/>
        <rFont val="Arial"/>
        <family val="2"/>
      </rPr>
      <t>k</t>
    </r>
    <r>
      <rPr>
        <b/>
        <sz val="11"/>
        <rFont val="Arial"/>
        <family val="2"/>
      </rPr>
      <t>hs</t>
    </r>
  </si>
  <si>
    <t>Shilpa Mandal</t>
  </si>
  <si>
    <t>Pandala Advik</t>
  </si>
  <si>
    <t>Basavaraj Shankareppa Avaranali</t>
  </si>
  <si>
    <t>Survarna Avaranale</t>
  </si>
  <si>
    <t>Rakesh Gowda M</t>
  </si>
  <si>
    <t>KFC010</t>
  </si>
  <si>
    <t>Executive /Finance - NE3</t>
  </si>
  <si>
    <t>23.03.1998</t>
  </si>
  <si>
    <t>Manchegowda M</t>
  </si>
  <si>
    <t>Jayasheela</t>
  </si>
  <si>
    <t>Somashekar</t>
  </si>
  <si>
    <t>Devarajamma</t>
  </si>
  <si>
    <t>Pooja Sidramappa Yewale</t>
  </si>
  <si>
    <t>Jagadevi</t>
  </si>
  <si>
    <t>Suhas S Kumar</t>
  </si>
  <si>
    <t>H. Nandini</t>
  </si>
  <si>
    <t xml:space="preserve">List of New Addition for Dependent  </t>
  </si>
  <si>
    <t xml:space="preserve">List of New  Employee Name &amp; their Dependant </t>
  </si>
  <si>
    <t>New Addition for Group Personal Accident Insurance</t>
  </si>
  <si>
    <t>KSC003-04</t>
  </si>
  <si>
    <t>KCC029-03</t>
  </si>
  <si>
    <t>KCC042-02</t>
  </si>
  <si>
    <t>KEC003-01</t>
  </si>
  <si>
    <t>KEC003-02</t>
  </si>
  <si>
    <t>Monish BM</t>
  </si>
  <si>
    <t>Ponnappa K.C.</t>
  </si>
  <si>
    <t>Shreya D Purvimath</t>
  </si>
  <si>
    <t>Gagana VR</t>
  </si>
  <si>
    <t>Vikas Chandra</t>
  </si>
  <si>
    <t>Rajashekhar KA</t>
  </si>
  <si>
    <t>Parag Madhukar Gholap</t>
  </si>
  <si>
    <t>Bharath B.M.</t>
  </si>
  <si>
    <t>Nikhil V Jolad</t>
  </si>
  <si>
    <t>Nandeesh H.V.</t>
  </si>
  <si>
    <t>Dr.Narendra B.S.</t>
  </si>
  <si>
    <t>Pravindra Kumar</t>
  </si>
  <si>
    <t>Sunil Kumar Sharma .I</t>
  </si>
  <si>
    <t>Hemanth Kumar S</t>
  </si>
  <si>
    <t>Arun Kumar R</t>
  </si>
  <si>
    <t>Hitesh Raj Urs A.P</t>
  </si>
  <si>
    <t>Suhas R</t>
  </si>
  <si>
    <t>Spoorti Lambi</t>
  </si>
  <si>
    <t>Shobha C</t>
  </si>
  <si>
    <t>Nenavath Krishta Naik</t>
  </si>
  <si>
    <t xml:space="preserve">Kashinath </t>
  </si>
  <si>
    <t>Lohith BH</t>
  </si>
  <si>
    <t>Vinay Kumar S</t>
  </si>
  <si>
    <t xml:space="preserve">Anusha J </t>
  </si>
  <si>
    <t xml:space="preserve">Punitha Sadashivaiah </t>
  </si>
  <si>
    <t>Reshma Udaya Poojary</t>
  </si>
  <si>
    <t>KCC060</t>
  </si>
  <si>
    <t>02.10.1997</t>
  </si>
  <si>
    <t xml:space="preserve">KC Shobha </t>
  </si>
  <si>
    <t>01.01.1968</t>
  </si>
  <si>
    <t>KCC061</t>
  </si>
  <si>
    <t>Sr.Executive</t>
  </si>
  <si>
    <t>22.07.1994</t>
  </si>
  <si>
    <t>Anupama Purvimath</t>
  </si>
  <si>
    <t>17.05.1969</t>
  </si>
  <si>
    <t>KCC062</t>
  </si>
  <si>
    <t>Executive /Urban Planning - NE3</t>
  </si>
  <si>
    <t>28.12.1992</t>
  </si>
  <si>
    <t>KCC063</t>
  </si>
  <si>
    <t>14.02.1983</t>
  </si>
  <si>
    <t>09.05.2011</t>
  </si>
  <si>
    <t>KCC064</t>
  </si>
  <si>
    <t>01.06.1977</t>
  </si>
  <si>
    <t>Reshma Sri</t>
  </si>
  <si>
    <t>01.06.1986</t>
  </si>
  <si>
    <t>Krishnatulasi</t>
  </si>
  <si>
    <t>30.12.2011</t>
  </si>
  <si>
    <t>Hladni R Airani</t>
  </si>
  <si>
    <t>30.05.2013</t>
  </si>
  <si>
    <t>KPRD001</t>
  </si>
  <si>
    <t>02.05.1988</t>
  </si>
  <si>
    <t>Ratnakumar D</t>
  </si>
  <si>
    <t>21.02.1987</t>
  </si>
  <si>
    <t>Achintya S Kumar</t>
  </si>
  <si>
    <t>26.11.2021</t>
  </si>
  <si>
    <t>Ramesha HK</t>
  </si>
  <si>
    <t>KMD001</t>
  </si>
  <si>
    <t>01.01.1979</t>
  </si>
  <si>
    <t>Pavithra RS</t>
  </si>
  <si>
    <t>21.06.1982</t>
  </si>
  <si>
    <t>G.R Leelavathi</t>
  </si>
  <si>
    <t>18.01.1959</t>
  </si>
  <si>
    <t>H.R.Komari Gowda</t>
  </si>
  <si>
    <t>07.09.1950</t>
  </si>
  <si>
    <t>Adyanah Ragnika PK</t>
  </si>
  <si>
    <t>18.02.2023</t>
  </si>
  <si>
    <t>KCSC002</t>
  </si>
  <si>
    <t>21.01.1991</t>
  </si>
  <si>
    <t>KCC065</t>
  </si>
  <si>
    <t>09.06.1978</t>
  </si>
  <si>
    <t>Kusum Madhukar Gholap</t>
  </si>
  <si>
    <t>Yuthika Parag Gholap</t>
  </si>
  <si>
    <t>22.05.2008</t>
  </si>
  <si>
    <t>M R Nagamma</t>
  </si>
  <si>
    <t>12.04.1972</t>
  </si>
  <si>
    <t>M R Ramesh</t>
  </si>
  <si>
    <t>03.03.1966</t>
  </si>
  <si>
    <t>KCC066</t>
  </si>
  <si>
    <t>Sr. Manager/Civil</t>
  </si>
  <si>
    <t>05.09.1984</t>
  </si>
  <si>
    <t>Nagalakshmi B.H.</t>
  </si>
  <si>
    <t>01.05.1956</t>
  </si>
  <si>
    <t>Sohana B Gowda</t>
  </si>
  <si>
    <t>20.02.2015</t>
  </si>
  <si>
    <t>KCC067</t>
  </si>
  <si>
    <t>25.10.1984</t>
  </si>
  <si>
    <t>Vrishank N Jolad</t>
  </si>
  <si>
    <t>29.06.2016</t>
  </si>
  <si>
    <t>Shushank Jolad</t>
  </si>
  <si>
    <t>04.10.2018</t>
  </si>
  <si>
    <t>Vijayalakshmi Veeranna Jolad</t>
  </si>
  <si>
    <t>24.07.1963</t>
  </si>
  <si>
    <t>Veeranna B Jolad</t>
  </si>
  <si>
    <t>26.06.1952</t>
  </si>
  <si>
    <t>KCC068</t>
  </si>
  <si>
    <t>08.10.1986</t>
  </si>
  <si>
    <t>28.04.1995</t>
  </si>
  <si>
    <t>14.03.2021</t>
  </si>
  <si>
    <t>Hemavathi</t>
  </si>
  <si>
    <t>06.02.1961</t>
  </si>
  <si>
    <t>H.V.Veerappaji</t>
  </si>
  <si>
    <t>20.08.1953</t>
  </si>
  <si>
    <t>KEC013</t>
  </si>
  <si>
    <t>AGM/Electrical - E7</t>
  </si>
  <si>
    <t>07.07.1982</t>
  </si>
  <si>
    <t>Sugali Syamala</t>
  </si>
  <si>
    <t>13.05.1993</t>
  </si>
  <si>
    <t>N Duray Naik</t>
  </si>
  <si>
    <t>28.03.2017</t>
  </si>
  <si>
    <t>N Soni Bhai</t>
  </si>
  <si>
    <t>01.06.1948</t>
  </si>
  <si>
    <t>KPRC002</t>
  </si>
  <si>
    <t>21.02.1988</t>
  </si>
  <si>
    <t>Pranvi Udaya</t>
  </si>
  <si>
    <t>06.01.2019</t>
  </si>
  <si>
    <t>KEC014</t>
  </si>
  <si>
    <t>05.01.1981</t>
  </si>
  <si>
    <t>Aruna CS</t>
  </si>
  <si>
    <t>27.01.1985</t>
  </si>
  <si>
    <t>Tejas HK</t>
  </si>
  <si>
    <t>09.04.2010</t>
  </si>
  <si>
    <t>15.12.2013</t>
  </si>
  <si>
    <t>Mahadevi</t>
  </si>
  <si>
    <t>01.06.1954</t>
  </si>
  <si>
    <t>Narendra B.S.</t>
  </si>
  <si>
    <t>KCC069</t>
  </si>
  <si>
    <t>04.04.1972</t>
  </si>
  <si>
    <t>Kavitha K</t>
  </si>
  <si>
    <t>01.03.1978</t>
  </si>
  <si>
    <t>Vivek Narendra</t>
  </si>
  <si>
    <t>27.11.2004</t>
  </si>
  <si>
    <t>Esha Narendra</t>
  </si>
  <si>
    <t>13.03.2007</t>
  </si>
  <si>
    <t>KCC070</t>
  </si>
  <si>
    <t>13.04.1976</t>
  </si>
  <si>
    <t>Rukma Devi</t>
  </si>
  <si>
    <t>01.07.1977</t>
  </si>
  <si>
    <t>Annu Kumari</t>
  </si>
  <si>
    <t>19.09.2000</t>
  </si>
  <si>
    <t>Satyam Singh</t>
  </si>
  <si>
    <t>05.01.2005</t>
  </si>
  <si>
    <t>Usha Kiran</t>
  </si>
  <si>
    <t>03.03.1956</t>
  </si>
  <si>
    <t>KCC071</t>
  </si>
  <si>
    <t>01.03.1996</t>
  </si>
  <si>
    <t>Kanthi Sharma</t>
  </si>
  <si>
    <t>01.01.1977</t>
  </si>
  <si>
    <t>Indrajith Sharma</t>
  </si>
  <si>
    <t>01.01.1969</t>
  </si>
  <si>
    <t>KLD011</t>
  </si>
  <si>
    <t>03.08.1991</t>
  </si>
  <si>
    <t>Mangalagowramma RB</t>
  </si>
  <si>
    <t>30.09.1997</t>
  </si>
  <si>
    <t>Manjula</t>
  </si>
  <si>
    <t>10.03.1967</t>
  </si>
  <si>
    <t>KLD012</t>
  </si>
  <si>
    <t>23.01.1994</t>
  </si>
  <si>
    <t>Lekha N</t>
  </si>
  <si>
    <t>24.04.1999</t>
  </si>
  <si>
    <t>Kamakshamma</t>
  </si>
  <si>
    <t>01.06.1965</t>
  </si>
  <si>
    <t>S. Hemanth Kumar</t>
  </si>
  <si>
    <t>KCC073</t>
  </si>
  <si>
    <t>10.08.1999</t>
  </si>
  <si>
    <t>M. Gouramma</t>
  </si>
  <si>
    <t>01.01.1984</t>
  </si>
  <si>
    <t xml:space="preserve">Eranna </t>
  </si>
  <si>
    <t>01.01.1980</t>
  </si>
  <si>
    <t>KCC074</t>
  </si>
  <si>
    <t>14.11.1991</t>
  </si>
  <si>
    <t>Yamuna GM</t>
  </si>
  <si>
    <t>31.05.1990</t>
  </si>
  <si>
    <t>Gangamma</t>
  </si>
  <si>
    <t>01.05.1970</t>
  </si>
  <si>
    <t>KCC075</t>
  </si>
  <si>
    <t>12.05.1997</t>
  </si>
  <si>
    <t>Anaya Nilesh Kumbhare</t>
  </si>
  <si>
    <t>KEC010-04</t>
  </si>
  <si>
    <t>06.09.2022</t>
  </si>
  <si>
    <t>15.12.2022</t>
  </si>
  <si>
    <t>KLD003-01</t>
  </si>
  <si>
    <t>KCC03-03</t>
  </si>
  <si>
    <t xml:space="preserve">Hanumappa K </t>
  </si>
  <si>
    <t>KCC046-03</t>
  </si>
  <si>
    <t>05.09.1957</t>
  </si>
  <si>
    <t>Varadaraj CH</t>
  </si>
  <si>
    <t>09.12.1979</t>
  </si>
  <si>
    <t>KCC076</t>
  </si>
  <si>
    <t>09.08.1990</t>
  </si>
  <si>
    <t>Jamuna KR</t>
  </si>
  <si>
    <t>18.03.1993</t>
  </si>
  <si>
    <t>Suma G</t>
  </si>
  <si>
    <t>25.04.1966</t>
  </si>
  <si>
    <t xml:space="preserve">Spoorti Lambi </t>
  </si>
  <si>
    <t>KCC077</t>
  </si>
  <si>
    <t>05.11.1996</t>
  </si>
  <si>
    <t>Sangappa Lambi</t>
  </si>
  <si>
    <t>06.02.1964</t>
  </si>
  <si>
    <t>KCC078</t>
  </si>
  <si>
    <t>07.11.1997</t>
  </si>
  <si>
    <t>Susheelamma</t>
  </si>
  <si>
    <t>03.05.1973</t>
  </si>
  <si>
    <t>M Udaya Poojary</t>
  </si>
  <si>
    <t>Hamsa V</t>
  </si>
  <si>
    <t>26.01.2024</t>
  </si>
  <si>
    <t>M Radha</t>
  </si>
  <si>
    <t>18.03.1990</t>
  </si>
  <si>
    <t>Ashish Kumar Jha</t>
  </si>
  <si>
    <t>11.02.1984</t>
  </si>
  <si>
    <t>02.01.1989</t>
  </si>
  <si>
    <t>KCC079</t>
  </si>
  <si>
    <t>Atharva Jha</t>
  </si>
  <si>
    <t>05.06.1917</t>
  </si>
  <si>
    <t>Ajay Kumar Jha</t>
  </si>
  <si>
    <t>01.01.1953</t>
  </si>
  <si>
    <t>Nandani Devi</t>
  </si>
  <si>
    <t>01.01.1970</t>
  </si>
  <si>
    <t>Sr.Executive (Civil) - NE 4</t>
  </si>
  <si>
    <t>Manager (S&amp;T) - E2</t>
  </si>
  <si>
    <t>AM(Electrical) - E0</t>
  </si>
  <si>
    <t>DGM/Finance - E4</t>
  </si>
  <si>
    <t xml:space="preserve"> Manager/Civil - E2</t>
  </si>
  <si>
    <t>Manager/Civil - E2</t>
  </si>
  <si>
    <t>Asst. Manager /Electrical - E0</t>
  </si>
  <si>
    <t>Sr.Executive/Finance - NE4</t>
  </si>
  <si>
    <t>Asst. Manager/Mech  - E0</t>
  </si>
  <si>
    <t>Sr.DGM/Civil - E5</t>
  </si>
  <si>
    <t>DGM/S&amp;T - E4</t>
  </si>
  <si>
    <t>Sr.Executive/NE4</t>
  </si>
  <si>
    <t>EA to Director(P&amp;P) - NE4</t>
  </si>
  <si>
    <t>DGM/Civil/E4</t>
  </si>
  <si>
    <t>Dy.Manager/Electrical</t>
  </si>
  <si>
    <t>GM/Civil/E8</t>
  </si>
  <si>
    <t>Asst. Manager /Civil</t>
  </si>
  <si>
    <t>Surveyor/Land</t>
  </si>
  <si>
    <t>Sr.Executive/Civil/NE4</t>
  </si>
  <si>
    <t>Manager /Civil/E2</t>
  </si>
  <si>
    <t>R Sreenivasa</t>
  </si>
  <si>
    <t>KEC006-02</t>
  </si>
  <si>
    <t>03.02.1962</t>
  </si>
  <si>
    <t>Harshita Chandra</t>
  </si>
  <si>
    <t>Vaishnav Aryan Krishna K</t>
  </si>
  <si>
    <t>KCC006-04</t>
  </si>
  <si>
    <t>05.10.2023</t>
  </si>
  <si>
    <t>Dwarakesh K</t>
  </si>
  <si>
    <t>Anshul Kumari</t>
  </si>
  <si>
    <t>KCC025-04</t>
  </si>
  <si>
    <t>28.02.2023</t>
  </si>
  <si>
    <t>Venugopal GB</t>
  </si>
  <si>
    <t>01.05.1958</t>
  </si>
  <si>
    <t>Radha MS</t>
  </si>
  <si>
    <t>01.01.1965</t>
  </si>
  <si>
    <t>Syed Usman</t>
  </si>
  <si>
    <t>KRC001-00</t>
  </si>
  <si>
    <t>AM (Civil) - E0</t>
  </si>
  <si>
    <t>Zareen Taj</t>
  </si>
  <si>
    <t>KRC001-01</t>
  </si>
  <si>
    <t>Sumaiya Sultana</t>
  </si>
  <si>
    <t>KRC001-03</t>
  </si>
  <si>
    <t>Gopala Krishna Rao N</t>
  </si>
  <si>
    <t>KRC015</t>
  </si>
  <si>
    <t>Dy. Manager/Land - E1</t>
  </si>
  <si>
    <t>G Nalini Rao</t>
  </si>
  <si>
    <t>Chandrashekharacharya AP</t>
  </si>
  <si>
    <t>KRC018</t>
  </si>
  <si>
    <t>Manager/S&amp;T</t>
  </si>
  <si>
    <t>20.07.1962</t>
  </si>
  <si>
    <t>Shashikala HB</t>
  </si>
  <si>
    <t>03.02.1968</t>
  </si>
  <si>
    <t xml:space="preserve">S. Veerabhadraiah </t>
  </si>
  <si>
    <t>KRC016</t>
  </si>
  <si>
    <t>Dy. Manager/Finance - E1</t>
  </si>
  <si>
    <t>01.06.1959</t>
  </si>
  <si>
    <t>V Parvathi</t>
  </si>
  <si>
    <t>11.11.1964</t>
  </si>
  <si>
    <t>R Ramesh</t>
  </si>
  <si>
    <t>KRC019</t>
  </si>
  <si>
    <t>AGM/Civil- E7</t>
  </si>
  <si>
    <t>26.08.1962</t>
  </si>
  <si>
    <t>K Savitha</t>
  </si>
  <si>
    <t>01.07.1972</t>
  </si>
  <si>
    <t>R.Vivek</t>
  </si>
  <si>
    <t>29.09.1999</t>
  </si>
  <si>
    <t>R.Kaanchana</t>
  </si>
  <si>
    <t>21.01.2008</t>
  </si>
  <si>
    <t>M.Bayapa Reddy</t>
  </si>
  <si>
    <t>KRC020</t>
  </si>
  <si>
    <t>Asst. Manager</t>
  </si>
  <si>
    <t>02.02.1963</t>
  </si>
  <si>
    <t xml:space="preserve">Vijayamma </t>
  </si>
  <si>
    <t>23.06.1967</t>
  </si>
  <si>
    <t>S. Veerabhadraiah</t>
  </si>
  <si>
    <t>Gouri M Magganmane</t>
  </si>
  <si>
    <t>19.05.1968</t>
  </si>
  <si>
    <t>Manjunath N Magganmane</t>
  </si>
  <si>
    <t>KCC009-01</t>
  </si>
  <si>
    <t>KCC009-02</t>
  </si>
  <si>
    <t>02.07.1962</t>
  </si>
  <si>
    <t>Vatsala M</t>
  </si>
  <si>
    <t>01.06.1969</t>
  </si>
  <si>
    <t>Bindu Sree N</t>
  </si>
  <si>
    <t>17.08.2013</t>
  </si>
  <si>
    <t>Kanai Lal Sen</t>
  </si>
  <si>
    <t>Hrishikesh Manjunath Bellad</t>
  </si>
  <si>
    <t>Shriyan M Kademani</t>
  </si>
  <si>
    <t>KCC046-04</t>
  </si>
  <si>
    <t>17.08.2023</t>
  </si>
  <si>
    <t xml:space="preserve">K. Jivisha </t>
  </si>
  <si>
    <t>KCC048-05</t>
  </si>
  <si>
    <t>12.01.2024</t>
  </si>
  <si>
    <t>Jashvitha lohith</t>
  </si>
  <si>
    <t>11.05.2023</t>
  </si>
  <si>
    <t>Archana M Kulkarni</t>
  </si>
  <si>
    <t>22.07.1981</t>
  </si>
  <si>
    <t>KCSC003</t>
  </si>
  <si>
    <t>Company Secretary</t>
  </si>
  <si>
    <t>12.06.2014</t>
  </si>
  <si>
    <t>15.04.2009</t>
  </si>
  <si>
    <t xml:space="preserve">Aditi Girish </t>
  </si>
  <si>
    <t xml:space="preserve">Aarav Girish </t>
  </si>
  <si>
    <t>Asst. Manager - E 0</t>
  </si>
  <si>
    <t>JGM/Rolling Stock - E5</t>
  </si>
  <si>
    <t>17.05.1992</t>
  </si>
  <si>
    <t>Sanjeeva H</t>
  </si>
  <si>
    <t>06.06.1952</t>
  </si>
  <si>
    <t>Thrashalakshi</t>
  </si>
  <si>
    <t>25.11.1962</t>
  </si>
  <si>
    <t>Avinash G</t>
  </si>
  <si>
    <t>09.04.1989</t>
  </si>
  <si>
    <t>DGM(Electrical) - E4</t>
  </si>
  <si>
    <t>AGM / S&amp;T - E7</t>
  </si>
  <si>
    <t>Asst.Manager/Civil -E0</t>
  </si>
  <si>
    <t>Dy.Manager (HR) - E1</t>
  </si>
  <si>
    <t>SR. EXECUTIVE/CIVIL - NE3</t>
  </si>
  <si>
    <t>Manager/Finance - E2</t>
  </si>
  <si>
    <t>Samhitha M.V</t>
  </si>
  <si>
    <t>30.07.1997</t>
  </si>
  <si>
    <t>Asst. Manager/Civil -E0</t>
  </si>
  <si>
    <t>Asst.Manager/Electrical - E0</t>
  </si>
  <si>
    <t>AGM/S&amp;T - E7</t>
  </si>
  <si>
    <t>Sr.Manager/Rolling Stock - E3</t>
  </si>
  <si>
    <t>Sr.Executive /S&amp;T - NE4</t>
  </si>
  <si>
    <t>Sr.Manager/Urban Planning-E3</t>
  </si>
  <si>
    <t>AGM/CPRO-E7</t>
  </si>
  <si>
    <t>AGM/Mech-E7</t>
  </si>
  <si>
    <t>AGM-E7</t>
  </si>
  <si>
    <t>Sr. Manager/Civil-E3</t>
  </si>
  <si>
    <t>Manager/PRO-E2</t>
  </si>
  <si>
    <t>Akanksha Lyenger V</t>
  </si>
  <si>
    <t>25.12.2025</t>
  </si>
  <si>
    <t>Riyanshi Jadiyana</t>
  </si>
  <si>
    <t>Gayathri V</t>
  </si>
  <si>
    <t>SISTER</t>
  </si>
  <si>
    <t>HADIYA AYMAAN</t>
  </si>
  <si>
    <t>11.11.2000</t>
  </si>
  <si>
    <t>Dharna Sharma</t>
  </si>
  <si>
    <t>Gourish Sharma</t>
  </si>
  <si>
    <t>24.04.1995</t>
  </si>
  <si>
    <t>13.01.2024</t>
  </si>
  <si>
    <t>Sr.DGM/HR - E5</t>
  </si>
  <si>
    <t>Sr. Manager/Electrical - E3</t>
  </si>
  <si>
    <t>Sr.Executive/HR - NE4</t>
  </si>
  <si>
    <t>Vivaan Raj</t>
  </si>
  <si>
    <t>03.07.2024</t>
  </si>
  <si>
    <t>Shabeena Anjum</t>
  </si>
  <si>
    <t>04.02.1967</t>
  </si>
  <si>
    <t>30.06.1974</t>
  </si>
  <si>
    <t>Pallavi KR</t>
  </si>
  <si>
    <t>KHD007</t>
  </si>
  <si>
    <t>General Manager/HR/G-8</t>
  </si>
  <si>
    <t>01.05.1985</t>
  </si>
  <si>
    <t xml:space="preserve">Likhitha A Gowda </t>
  </si>
  <si>
    <t>08.12.2011</t>
  </si>
  <si>
    <t xml:space="preserve">Hemitha A Gowda </t>
  </si>
  <si>
    <t>23.05.2015</t>
  </si>
  <si>
    <t>Channamma G</t>
  </si>
  <si>
    <t>27.05.1970</t>
  </si>
  <si>
    <t>Umashankar Rukmangada</t>
  </si>
  <si>
    <t>KSC014</t>
  </si>
  <si>
    <t>General Manager/S&amp;T/G-8</t>
  </si>
  <si>
    <t>02.07.1976</t>
  </si>
  <si>
    <t>Deepti Rayadurg Purushottam</t>
  </si>
  <si>
    <t>wife</t>
  </si>
  <si>
    <t>05.11.1982</t>
  </si>
  <si>
    <t>Pratyush Umashankar</t>
  </si>
  <si>
    <t>16.12.2009</t>
  </si>
  <si>
    <t>Revanshi Umashankar</t>
  </si>
  <si>
    <t>02.04.2018</t>
  </si>
  <si>
    <t>Siddaraju T</t>
  </si>
  <si>
    <t>KED015</t>
  </si>
  <si>
    <t>DGM/Electrical/E4</t>
  </si>
  <si>
    <t>14.01.1977</t>
  </si>
  <si>
    <t>Ramya S</t>
  </si>
  <si>
    <t>27.06.2004</t>
  </si>
  <si>
    <t>Jayanth S</t>
  </si>
  <si>
    <t>09.01.2008</t>
  </si>
  <si>
    <t>Vijayalakshmi KT</t>
  </si>
  <si>
    <t>KFD012</t>
  </si>
  <si>
    <t>JGM/Finance/ E6</t>
  </si>
  <si>
    <t>06.12.1986</t>
  </si>
  <si>
    <t>Jashwanth S Shetty</t>
  </si>
  <si>
    <t>12.01.2013</t>
  </si>
  <si>
    <t xml:space="preserve">Sanjith S Shetty </t>
  </si>
  <si>
    <t>21.11.2020</t>
  </si>
  <si>
    <t>Shivakumaraiah S</t>
  </si>
  <si>
    <t>10.12.1978</t>
  </si>
  <si>
    <t>Thimma Shetty</t>
  </si>
  <si>
    <t>R Rani</t>
  </si>
  <si>
    <t xml:space="preserve">Yashavantha Kumar S </t>
  </si>
  <si>
    <t>KCD082</t>
  </si>
  <si>
    <t>17.01.1984</t>
  </si>
  <si>
    <t>Mangala Gowramma</t>
  </si>
  <si>
    <t>01.01.1964</t>
  </si>
  <si>
    <t>A.R.Shivaraju</t>
  </si>
  <si>
    <t>04.12.1950</t>
  </si>
  <si>
    <t>Rochitha</t>
  </si>
  <si>
    <t>08.04.1991</t>
  </si>
  <si>
    <t>Rutanshi y Gowda</t>
  </si>
  <si>
    <t>02.04.2020</t>
  </si>
  <si>
    <t>yajath y gowda</t>
  </si>
  <si>
    <t>27.01.2014</t>
  </si>
  <si>
    <t xml:space="preserve">Anil Kumar K </t>
  </si>
  <si>
    <t>KRC024</t>
  </si>
  <si>
    <t>General Manager/Finance/Consultant</t>
  </si>
  <si>
    <t>A Rajani</t>
  </si>
  <si>
    <t>23.11.1972</t>
  </si>
  <si>
    <t>Vijaya Priyadarshani</t>
  </si>
  <si>
    <t>KCC083</t>
  </si>
  <si>
    <t xml:space="preserve"> Manager/Urban Planning/E2</t>
  </si>
  <si>
    <t>01.01.1986</t>
  </si>
  <si>
    <t>VishwanathPrasad</t>
  </si>
  <si>
    <t>01.01.1961</t>
  </si>
  <si>
    <t>Girish MR</t>
  </si>
  <si>
    <t>KCC084</t>
  </si>
  <si>
    <t>General Manager/Civil/E8</t>
  </si>
  <si>
    <t>15.05.1967</t>
  </si>
  <si>
    <t>Pushpalatha SN</t>
  </si>
  <si>
    <t>20.08.1973</t>
  </si>
  <si>
    <t>Gnyaneshwari TG</t>
  </si>
  <si>
    <t>29.10.1999</t>
  </si>
  <si>
    <t>Meghana TG</t>
  </si>
  <si>
    <t>06.12.2001</t>
  </si>
  <si>
    <t>Gowramma</t>
  </si>
  <si>
    <t>10.06.1940</t>
  </si>
  <si>
    <t>Sidram Gundappa Benarji</t>
  </si>
  <si>
    <t>KRC023</t>
  </si>
  <si>
    <t>JGM/Civil</t>
  </si>
  <si>
    <t>06.06.1964</t>
  </si>
  <si>
    <t>Sumitabai</t>
  </si>
  <si>
    <t>01.06.1975</t>
  </si>
  <si>
    <t>Abhilash S Benarji</t>
  </si>
  <si>
    <t>03.04.2006</t>
  </si>
  <si>
    <t>Raksha T</t>
  </si>
  <si>
    <t>KCC086</t>
  </si>
  <si>
    <t>Executive/Civil</t>
  </si>
  <si>
    <t>19.04.2000</t>
  </si>
  <si>
    <t>Subbamma C</t>
  </si>
  <si>
    <t>12.03.1970</t>
  </si>
  <si>
    <t>Mathai M.A</t>
  </si>
  <si>
    <t>KCC088</t>
  </si>
  <si>
    <t>Sr.Executive/Civil</t>
  </si>
  <si>
    <t>06.04.1989</t>
  </si>
  <si>
    <t>Deepika Ajaykumar</t>
  </si>
  <si>
    <t>07.05.1994</t>
  </si>
  <si>
    <t>Delvin Mathai</t>
  </si>
  <si>
    <t>23.03.2024</t>
  </si>
  <si>
    <t xml:space="preserve">MV Abraham </t>
  </si>
  <si>
    <t>01.01.1955</t>
  </si>
  <si>
    <t>Saramma</t>
  </si>
  <si>
    <t>01.01.1959</t>
  </si>
  <si>
    <t>Vinodh R</t>
  </si>
  <si>
    <t>KCC087</t>
  </si>
  <si>
    <t>01.08.1992</t>
  </si>
  <si>
    <t>Shanthi S</t>
  </si>
  <si>
    <t>Bindu L</t>
  </si>
  <si>
    <t>KFC014</t>
  </si>
  <si>
    <t>Sr.Executive/Finance</t>
  </si>
  <si>
    <t>28.09.1998</t>
  </si>
  <si>
    <t>Shylaja KC</t>
  </si>
  <si>
    <t>15.06.1978</t>
  </si>
  <si>
    <t>Lokesh B</t>
  </si>
  <si>
    <t>05.05.1971</t>
  </si>
  <si>
    <t>Shilpa K.M</t>
  </si>
  <si>
    <t>KFC015</t>
  </si>
  <si>
    <t>06.05.1988</t>
  </si>
  <si>
    <t>Pranav B Dhage</t>
  </si>
  <si>
    <t>21.02.2013</t>
  </si>
  <si>
    <t>Vaishnav B Dhage</t>
  </si>
  <si>
    <t>12.08.2015</t>
  </si>
  <si>
    <t>Mahadeva KV</t>
  </si>
  <si>
    <t>01.06.1957</t>
  </si>
  <si>
    <t>Jayalakshmi</t>
  </si>
  <si>
    <t>Arti Gupta</t>
  </si>
  <si>
    <t>KFC013</t>
  </si>
  <si>
    <t>AGM/Fin</t>
  </si>
  <si>
    <t>15.01.1982</t>
  </si>
  <si>
    <t>Vijay Gupta</t>
  </si>
  <si>
    <t>14.04.1955</t>
  </si>
  <si>
    <t>Poonam Gupta</t>
  </si>
  <si>
    <t>28.10.1958</t>
  </si>
  <si>
    <t>Sheetal N Singh</t>
  </si>
  <si>
    <t>KCC085</t>
  </si>
  <si>
    <t>GM/SEMU</t>
  </si>
  <si>
    <t>08.12.1975</t>
  </si>
  <si>
    <t>Akanksha Singh</t>
  </si>
  <si>
    <t>26.09.2000</t>
  </si>
  <si>
    <t>Jyoti Narayana Singh</t>
  </si>
  <si>
    <t>Markandeppa</t>
  </si>
  <si>
    <t>KITC006</t>
  </si>
  <si>
    <t>Asst. Manager/IT/E0</t>
  </si>
  <si>
    <t>25.06.1990</t>
  </si>
  <si>
    <t>21.06.1997</t>
  </si>
  <si>
    <t>Dhruti</t>
  </si>
  <si>
    <t>09.12.2022</t>
  </si>
  <si>
    <t>Hanumappa</t>
  </si>
  <si>
    <t>Ramavva</t>
  </si>
  <si>
    <t>01.01.1960</t>
  </si>
  <si>
    <t>Sathisha MH</t>
  </si>
  <si>
    <t>KITC007</t>
  </si>
  <si>
    <t>Sr.Executive/IT/NE4</t>
  </si>
  <si>
    <t>13.11.1995</t>
  </si>
  <si>
    <t>Hanumaiah</t>
  </si>
  <si>
    <t>01.01.1973</t>
  </si>
  <si>
    <t>Nagamma</t>
  </si>
  <si>
    <t>Padmanabhan Srinath</t>
  </si>
  <si>
    <t>KHC008</t>
  </si>
  <si>
    <t>JGM/HR/E6</t>
  </si>
  <si>
    <t>10.12.1967</t>
  </si>
  <si>
    <t>Vani</t>
  </si>
  <si>
    <t>07.01.1950</t>
  </si>
  <si>
    <t>KHC009</t>
  </si>
  <si>
    <t>Manager/HR/E2</t>
  </si>
  <si>
    <t>13.05.1980</t>
  </si>
  <si>
    <t>Savitha KL</t>
  </si>
  <si>
    <t>20.12.1989</t>
  </si>
  <si>
    <t>20.08.1946</t>
  </si>
  <si>
    <t>Shiva Mavaleshwar Birje</t>
  </si>
  <si>
    <t>KCC093</t>
  </si>
  <si>
    <t>09.03.1994</t>
  </si>
  <si>
    <t>16.06.1970</t>
  </si>
  <si>
    <t>Shobha Birji</t>
  </si>
  <si>
    <t>01.01.1976</t>
  </si>
  <si>
    <t>Shilpa Shiva Birje</t>
  </si>
  <si>
    <t>24.10.1998</t>
  </si>
  <si>
    <t>MV Sathyanarayana</t>
  </si>
  <si>
    <t>KCC090</t>
  </si>
  <si>
    <t>23.06.1977</t>
  </si>
  <si>
    <t>Morla Shivapawathi</t>
  </si>
  <si>
    <t>01.07.1989</t>
  </si>
  <si>
    <t>Morla Tejaswini</t>
  </si>
  <si>
    <t>23.10.2006</t>
  </si>
  <si>
    <t>Morla Moksha</t>
  </si>
  <si>
    <t>23.10.2011</t>
  </si>
  <si>
    <t>Morla Sricharan</t>
  </si>
  <si>
    <t>08.09.2013</t>
  </si>
  <si>
    <t>Druvakumar</t>
  </si>
  <si>
    <t>KCC089</t>
  </si>
  <si>
    <t>04.11.1995</t>
  </si>
  <si>
    <t>Renukamma</t>
  </si>
  <si>
    <t>Murugeshi BC</t>
  </si>
  <si>
    <t>KCC091</t>
  </si>
  <si>
    <t>12.04.1996</t>
  </si>
  <si>
    <t xml:space="preserve">Renukamma </t>
  </si>
  <si>
    <t>Chandrappa BN</t>
  </si>
  <si>
    <t>01.02.1960</t>
  </si>
  <si>
    <t>Abdul Aleem</t>
  </si>
  <si>
    <t>KCC092</t>
  </si>
  <si>
    <t>16.7.1996</t>
  </si>
  <si>
    <t>Naseem Fathima</t>
  </si>
  <si>
    <t>11.01.1973</t>
  </si>
  <si>
    <t>Abdul Jaleel R</t>
  </si>
  <si>
    <t>01.06.1963</t>
  </si>
  <si>
    <t>Guru Vivekananda Reddy M</t>
  </si>
  <si>
    <t>KSC015</t>
  </si>
  <si>
    <t>20.08.1991</t>
  </si>
  <si>
    <t xml:space="preserve">P Aruna Kumari </t>
  </si>
  <si>
    <t>03.04.1991</t>
  </si>
  <si>
    <t>M Guru Nikit Reddy</t>
  </si>
  <si>
    <t>26.12.2016</t>
  </si>
  <si>
    <t>M Ramathulasamma</t>
  </si>
  <si>
    <t>Karun Kumar</t>
  </si>
  <si>
    <t>KCC094</t>
  </si>
  <si>
    <t>AGM/Civil</t>
  </si>
  <si>
    <t>05.05.1970</t>
  </si>
  <si>
    <t>Mridula KK</t>
  </si>
  <si>
    <t>20.05.1976</t>
  </si>
  <si>
    <t>Kashish</t>
  </si>
  <si>
    <t>08.05.2002</t>
  </si>
  <si>
    <t>Shadakshari Devaru VL</t>
  </si>
  <si>
    <t>KITC008</t>
  </si>
  <si>
    <t>DGM/IT</t>
  </si>
  <si>
    <t>10.05.1978</t>
  </si>
  <si>
    <t>Chinthan S Devaru</t>
  </si>
  <si>
    <t>11.09.2017</t>
  </si>
  <si>
    <t>Chiranth S Devaru</t>
  </si>
  <si>
    <t>07.10.2010</t>
  </si>
  <si>
    <t>Mahadevamma</t>
  </si>
  <si>
    <t>Dr.Vasanthi Amar BV</t>
  </si>
  <si>
    <t>Hari S Pillai</t>
  </si>
  <si>
    <t>02.04.1976</t>
  </si>
  <si>
    <t>02.05.1993</t>
  </si>
  <si>
    <t>Jitendra Kumar</t>
  </si>
  <si>
    <t xml:space="preserve">Markandeppa </t>
  </si>
  <si>
    <t>01.07.1985</t>
  </si>
  <si>
    <t>Pallavi K.R</t>
  </si>
  <si>
    <t>Srinath Padmanabhan</t>
  </si>
  <si>
    <t>Lingarajappa B</t>
  </si>
  <si>
    <t>Yogesh Shet</t>
  </si>
  <si>
    <t>23.10.1984</t>
  </si>
  <si>
    <t>Suhas s Kumar</t>
  </si>
  <si>
    <t>Archan M Kulkarni</t>
  </si>
  <si>
    <t>M S Channappagoudar</t>
  </si>
  <si>
    <t>Sainath Naidu Kamminayanna Javaji</t>
  </si>
  <si>
    <t>Prakash A D</t>
  </si>
  <si>
    <t>12.5  lakhs</t>
  </si>
  <si>
    <t>10.06.1964</t>
  </si>
  <si>
    <t>KSC016</t>
  </si>
  <si>
    <t xml:space="preserve">Mother </t>
  </si>
  <si>
    <t>KCC037-00</t>
  </si>
  <si>
    <t>Nihaan U</t>
  </si>
  <si>
    <t xml:space="preserve">Pooja </t>
  </si>
  <si>
    <t>23.09.1987</t>
  </si>
  <si>
    <t>Kanak Soni</t>
  </si>
  <si>
    <t>08.02.2017</t>
  </si>
  <si>
    <t>Taksh soni</t>
  </si>
  <si>
    <t>01.11.2024</t>
  </si>
  <si>
    <t>Omprakash Soni</t>
  </si>
  <si>
    <t>Janaki Devi</t>
  </si>
  <si>
    <t>s</t>
  </si>
  <si>
    <t>6 months</t>
  </si>
  <si>
    <t>Dhanvi Shivaraj</t>
  </si>
  <si>
    <t>07.07.2024</t>
  </si>
  <si>
    <t>Sr.Executive/Elect. - NE4</t>
  </si>
  <si>
    <t>ID No</t>
  </si>
  <si>
    <t>Shanti Mohandas Shet</t>
  </si>
  <si>
    <t>KMC005</t>
  </si>
  <si>
    <t>Executive/Rolling Stock - NE3</t>
  </si>
  <si>
    <t>Sriram Hari</t>
  </si>
  <si>
    <t>KCC081</t>
  </si>
  <si>
    <t>General Manager/Civil-E8</t>
  </si>
  <si>
    <t>Hitharth VJ</t>
  </si>
  <si>
    <t>14.11.2022</t>
  </si>
  <si>
    <t>Ahan Mandal</t>
  </si>
  <si>
    <t>28.09.2024</t>
  </si>
  <si>
    <t>Paruchuri Giridhar Rao</t>
  </si>
  <si>
    <t>Paruchuri  Rajani</t>
  </si>
  <si>
    <t>Naseera Begam</t>
  </si>
  <si>
    <t>20.06.1970</t>
  </si>
  <si>
    <t>Ellanti Revathi</t>
  </si>
  <si>
    <t>Dhanya</t>
  </si>
  <si>
    <t>15.04.2025</t>
  </si>
  <si>
    <t>3 Month</t>
  </si>
  <si>
    <t>JGM</t>
  </si>
  <si>
    <t>Mavalu Hoovappa Birji</t>
  </si>
  <si>
    <t>Sumintra Devi</t>
  </si>
  <si>
    <t>Anupama DS</t>
  </si>
  <si>
    <t>28.05.1984</t>
  </si>
  <si>
    <t>K yadhunandan Reddy</t>
  </si>
  <si>
    <t>K Saikethan Reddy</t>
  </si>
  <si>
    <t>11.09.2024</t>
  </si>
  <si>
    <t xml:space="preserve">Abdul Azeez </t>
  </si>
  <si>
    <t>01.06.1967</t>
  </si>
  <si>
    <t>Poornima Kulkarni</t>
  </si>
  <si>
    <t>23.11.1954</t>
  </si>
  <si>
    <t>Atharva Anantha</t>
  </si>
  <si>
    <t>05.08.1963</t>
  </si>
  <si>
    <t>MR  Prabhavathi</t>
  </si>
  <si>
    <t>12.09.1968</t>
  </si>
  <si>
    <t>S Jai Prakash</t>
  </si>
  <si>
    <t>Concepta D costa</t>
  </si>
  <si>
    <t>Pandala Advik Ayaansh</t>
  </si>
  <si>
    <t xml:space="preserve">                                         </t>
  </si>
  <si>
    <t>Naresh Chandra Shukla</t>
  </si>
  <si>
    <t>Rajkumari Shukla</t>
  </si>
  <si>
    <t>Harshitha KP</t>
  </si>
  <si>
    <t>Thanvish Shyam H.N</t>
  </si>
  <si>
    <t>Thasmay Aaditya H.N</t>
  </si>
  <si>
    <t>Aradhya K Hippargi</t>
  </si>
  <si>
    <t>Basavarajappa BV</t>
  </si>
  <si>
    <t>Druvakumar KS</t>
  </si>
  <si>
    <t>Sr.Executive/S&amp;T</t>
  </si>
  <si>
    <t>Gaurav Kumar</t>
  </si>
  <si>
    <t>16.04.1978</t>
  </si>
  <si>
    <t>Swati Pathak</t>
  </si>
  <si>
    <t>Vishwanatha hiremath</t>
  </si>
  <si>
    <t>31.05.1953</t>
  </si>
  <si>
    <t>11.09.1950</t>
  </si>
  <si>
    <t>30.04.1951</t>
  </si>
  <si>
    <t>05.04.1965</t>
  </si>
  <si>
    <t>25.03.1977</t>
  </si>
  <si>
    <t>rajapp</t>
  </si>
  <si>
    <t xml:space="preserve"> Annexure A</t>
  </si>
  <si>
    <t>Group Mediclaim Policy - 2025</t>
  </si>
  <si>
    <t>List of Employees for Group Personal Accident Insurance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</si>
</sst>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name val="Rupee Foradian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0">
    <xf numFmtId="0" fontId="0" fillId="0" borderId="0" xfId="0"/>
    <xf numFmtId="1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14" fontId="2" fillId="0" borderId="0" xfId="0" applyNumberFormat="1" applyFont="1"/>
    <xf numFmtId="0" fontId="2" fillId="0" borderId="11" xfId="0" applyFont="1" applyBorder="1" applyAlignment="1">
      <alignment horizontal="center" vertical="top" wrapText="1"/>
    </xf>
    <xf numFmtId="0" fontId="5" fillId="0" borderId="16" xfId="0" applyFont="1" applyBorder="1" applyAlignment="1">
      <alignment vertical="top"/>
    </xf>
    <xf numFmtId="0" fontId="5" fillId="0" borderId="16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14" fontId="2" fillId="0" borderId="5" xfId="0" applyNumberFormat="1" applyFont="1" applyBorder="1" applyAlignment="1">
      <alignment horizontal="center" vertical="top"/>
    </xf>
    <xf numFmtId="0" fontId="2" fillId="0" borderId="15" xfId="0" applyFont="1" applyBorder="1" applyAlignment="1">
      <alignment vertical="top"/>
    </xf>
    <xf numFmtId="0" fontId="2" fillId="0" borderId="15" xfId="0" applyFont="1" applyBorder="1" applyAlignment="1">
      <alignment horizontal="center" vertical="top"/>
    </xf>
    <xf numFmtId="14" fontId="2" fillId="0" borderId="15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2" fillId="0" borderId="5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14" fontId="2" fillId="0" borderId="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/>
    </xf>
    <xf numFmtId="14" fontId="2" fillId="0" borderId="16" xfId="0" applyNumberFormat="1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0" fontId="10" fillId="3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14" fontId="2" fillId="3" borderId="5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5" fillId="3" borderId="6" xfId="0" applyFont="1" applyFill="1" applyBorder="1" applyAlignment="1">
      <alignment horizontal="left" vertical="center"/>
    </xf>
    <xf numFmtId="0" fontId="5" fillId="0" borderId="6" xfId="0" applyFont="1" applyBorder="1"/>
    <xf numFmtId="0" fontId="5" fillId="0" borderId="5" xfId="0" applyFont="1" applyBorder="1" applyAlignment="1">
      <alignment vertical="top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9" fillId="3" borderId="6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2" borderId="8" xfId="0" applyFont="1" applyFill="1" applyBorder="1"/>
    <xf numFmtId="0" fontId="2" fillId="2" borderId="15" xfId="0" applyFont="1" applyFill="1" applyBorder="1"/>
    <xf numFmtId="0" fontId="2" fillId="2" borderId="5" xfId="0" applyFont="1" applyFill="1" applyBorder="1"/>
    <xf numFmtId="14" fontId="2" fillId="0" borderId="0" xfId="0" applyNumberFormat="1" applyFont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5" fillId="0" borderId="12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2" fillId="0" borderId="48" xfId="0" applyFont="1" applyBorder="1" applyAlignment="1">
      <alignment vertical="top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14" fontId="2" fillId="0" borderId="8" xfId="0" applyNumberFormat="1" applyFont="1" applyBorder="1" applyAlignment="1">
      <alignment horizontal="center" vertical="top"/>
    </xf>
    <xf numFmtId="0" fontId="5" fillId="0" borderId="47" xfId="0" applyFont="1" applyBorder="1" applyAlignment="1">
      <alignment vertical="top"/>
    </xf>
    <xf numFmtId="0" fontId="2" fillId="0" borderId="50" xfId="0" applyFont="1" applyBorder="1" applyAlignment="1">
      <alignment vertical="top"/>
    </xf>
    <xf numFmtId="0" fontId="6" fillId="0" borderId="8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52" xfId="0" applyFont="1" applyBorder="1" applyAlignment="1">
      <alignment vertical="top"/>
    </xf>
    <xf numFmtId="0" fontId="2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vertical="top"/>
    </xf>
    <xf numFmtId="0" fontId="5" fillId="0" borderId="12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2" fillId="0" borderId="50" xfId="0" applyFont="1" applyBorder="1"/>
    <xf numFmtId="0" fontId="2" fillId="0" borderId="48" xfId="0" applyFont="1" applyBorder="1"/>
    <xf numFmtId="0" fontId="5" fillId="0" borderId="35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51" xfId="0" applyFont="1" applyBorder="1" applyAlignment="1">
      <alignment vertical="top"/>
    </xf>
    <xf numFmtId="0" fontId="5" fillId="0" borderId="15" xfId="0" applyFont="1" applyBorder="1" applyAlignment="1">
      <alignment horizontal="left" vertical="top"/>
    </xf>
    <xf numFmtId="0" fontId="5" fillId="0" borderId="49" xfId="0" applyFont="1" applyBorder="1" applyAlignment="1">
      <alignment vertical="top"/>
    </xf>
    <xf numFmtId="0" fontId="5" fillId="0" borderId="16" xfId="0" applyFont="1" applyBorder="1" applyAlignment="1">
      <alignment horizontal="left" vertical="top"/>
    </xf>
    <xf numFmtId="14" fontId="5" fillId="0" borderId="16" xfId="0" applyNumberFormat="1" applyFont="1" applyBorder="1" applyAlignment="1">
      <alignment horizontal="center" vertical="top"/>
    </xf>
    <xf numFmtId="0" fontId="5" fillId="0" borderId="43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2" fillId="0" borderId="54" xfId="0" applyFont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14" fontId="2" fillId="0" borderId="14" xfId="0" applyNumberFormat="1" applyFont="1" applyBorder="1" applyAlignment="1">
      <alignment horizontal="center" vertical="top"/>
    </xf>
    <xf numFmtId="0" fontId="2" fillId="0" borderId="55" xfId="0" applyFont="1" applyBorder="1" applyAlignment="1">
      <alignment vertical="top"/>
    </xf>
    <xf numFmtId="0" fontId="2" fillId="0" borderId="20" xfId="0" applyFont="1" applyBorder="1" applyAlignment="1">
      <alignment horizontal="center" vertical="top"/>
    </xf>
    <xf numFmtId="14" fontId="2" fillId="0" borderId="20" xfId="0" applyNumberFormat="1" applyFont="1" applyBorder="1" applyAlignment="1">
      <alignment horizontal="center" vertical="top"/>
    </xf>
    <xf numFmtId="0" fontId="2" fillId="0" borderId="54" xfId="0" applyFont="1" applyBorder="1"/>
    <xf numFmtId="0" fontId="2" fillId="0" borderId="14" xfId="0" applyFont="1" applyBorder="1" applyAlignment="1">
      <alignment horizontal="center"/>
    </xf>
    <xf numFmtId="0" fontId="2" fillId="0" borderId="51" xfId="0" applyFont="1" applyBorder="1"/>
    <xf numFmtId="0" fontId="5" fillId="0" borderId="19" xfId="0" applyFont="1" applyBorder="1" applyAlignment="1">
      <alignment vertical="top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33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14" fontId="5" fillId="0" borderId="6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8" xfId="0" applyFont="1" applyBorder="1" applyAlignment="1">
      <alignment vertical="top"/>
    </xf>
    <xf numFmtId="0" fontId="5" fillId="0" borderId="8" xfId="0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5" fillId="0" borderId="47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47" xfId="0" applyFont="1" applyBorder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5" fillId="0" borderId="49" xfId="0" applyFont="1" applyBorder="1"/>
    <xf numFmtId="0" fontId="5" fillId="0" borderId="15" xfId="0" applyFont="1" applyBorder="1" applyAlignment="1">
      <alignment vertical="top"/>
    </xf>
    <xf numFmtId="0" fontId="5" fillId="0" borderId="47" xfId="0" applyFont="1" applyBorder="1"/>
    <xf numFmtId="14" fontId="13" fillId="0" borderId="6" xfId="0" applyNumberFormat="1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14" fontId="13" fillId="0" borderId="16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/>
    </xf>
    <xf numFmtId="0" fontId="5" fillId="0" borderId="54" xfId="0" applyFont="1" applyBorder="1"/>
    <xf numFmtId="0" fontId="5" fillId="0" borderId="1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5" fillId="0" borderId="35" xfId="0" applyFont="1" applyBorder="1"/>
    <xf numFmtId="0" fontId="13" fillId="0" borderId="6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5" fillId="0" borderId="53" xfId="0" applyFont="1" applyBorder="1"/>
    <xf numFmtId="0" fontId="13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/>
    </xf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52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0" fontId="2" fillId="0" borderId="55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14" fontId="2" fillId="0" borderId="20" xfId="0" applyNumberFormat="1" applyFont="1" applyBorder="1" applyAlignment="1">
      <alignment horizontal="center"/>
    </xf>
    <xf numFmtId="0" fontId="5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5" fillId="0" borderId="16" xfId="0" applyFont="1" applyBorder="1"/>
    <xf numFmtId="0" fontId="2" fillId="0" borderId="14" xfId="0" applyFont="1" applyBorder="1"/>
    <xf numFmtId="0" fontId="2" fillId="0" borderId="14" xfId="0" applyFont="1" applyBorder="1" applyAlignment="1">
      <alignment vertical="top"/>
    </xf>
    <xf numFmtId="14" fontId="5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vertical="top"/>
    </xf>
    <xf numFmtId="0" fontId="10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0" fillId="0" borderId="59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center" vertical="top"/>
    </xf>
    <xf numFmtId="0" fontId="2" fillId="0" borderId="23" xfId="0" applyFont="1" applyBorder="1"/>
    <xf numFmtId="0" fontId="11" fillId="0" borderId="27" xfId="0" applyFont="1" applyBorder="1" applyAlignment="1">
      <alignment horizontal="center" vertical="top"/>
    </xf>
    <xf numFmtId="0" fontId="2" fillId="0" borderId="24" xfId="0" applyFont="1" applyBorder="1"/>
    <xf numFmtId="0" fontId="11" fillId="0" borderId="28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center" wrapText="1"/>
    </xf>
    <xf numFmtId="0" fontId="10" fillId="0" borderId="57" xfId="0" applyFont="1" applyBorder="1" applyAlignment="1">
      <alignment horizontal="left" vertical="center" wrapText="1"/>
    </xf>
    <xf numFmtId="0" fontId="2" fillId="0" borderId="16" xfId="0" applyFont="1" applyBorder="1"/>
    <xf numFmtId="0" fontId="10" fillId="0" borderId="58" xfId="0" applyFont="1" applyBorder="1" applyAlignment="1">
      <alignment horizontal="left" vertical="center" wrapText="1"/>
    </xf>
    <xf numFmtId="0" fontId="2" fillId="0" borderId="45" xfId="0" applyFont="1" applyBorder="1"/>
    <xf numFmtId="0" fontId="9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top"/>
    </xf>
    <xf numFmtId="0" fontId="2" fillId="0" borderId="5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4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top" wrapText="1"/>
    </xf>
    <xf numFmtId="0" fontId="5" fillId="0" borderId="20" xfId="0" applyFont="1" applyBorder="1"/>
    <xf numFmtId="0" fontId="2" fillId="0" borderId="33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5" fillId="0" borderId="0" xfId="0" applyFont="1"/>
    <xf numFmtId="0" fontId="13" fillId="0" borderId="1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2" fillId="0" borderId="37" xfId="0" applyFont="1" applyBorder="1" applyAlignment="1">
      <alignment horizontal="center"/>
    </xf>
    <xf numFmtId="14" fontId="13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/>
    <xf numFmtId="0" fontId="13" fillId="0" borderId="8" xfId="0" applyFont="1" applyBorder="1"/>
    <xf numFmtId="0" fontId="13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4" xfId="0" applyFont="1" applyBorder="1" applyAlignment="1">
      <alignment horizontal="left" vertical="top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4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4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top"/>
    </xf>
    <xf numFmtId="0" fontId="11" fillId="0" borderId="27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/>
    </xf>
    <xf numFmtId="0" fontId="5" fillId="0" borderId="54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top"/>
    </xf>
    <xf numFmtId="0" fontId="5" fillId="0" borderId="1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11" fillId="0" borderId="6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6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4" borderId="4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left"/>
    </xf>
    <xf numFmtId="0" fontId="2" fillId="0" borderId="4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Comma 4" xfId="1" xr:uid="{941DDF2F-A57B-4510-A353-696B2153C28B}"/>
    <cellStyle name="Normal" xfId="0" builtinId="0"/>
  </cellStyles>
  <dxfs count="7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35C63-F894-4CFA-A9AC-45B66668D035}">
  <dimension ref="A1:M494"/>
  <sheetViews>
    <sheetView view="pageBreakPreview" zoomScale="55" zoomScaleNormal="100" zoomScaleSheetLayoutView="55" workbookViewId="0">
      <selection activeCell="H1" sqref="H1"/>
    </sheetView>
  </sheetViews>
  <sheetFormatPr defaultColWidth="9.109375" defaultRowHeight="13.8"/>
  <cols>
    <col min="1" max="1" width="6.109375" style="2" customWidth="1"/>
    <col min="2" max="2" width="30.88671875" style="3" customWidth="1"/>
    <col min="3" max="3" width="13.88671875" style="2" customWidth="1"/>
    <col min="4" max="4" width="31.109375" style="81" customWidth="1"/>
    <col min="5" max="5" width="13.5546875" style="3" customWidth="1"/>
    <col min="6" max="6" width="15.44140625" style="2" customWidth="1"/>
    <col min="7" max="7" width="8" style="3" customWidth="1"/>
    <col min="8" max="8" width="18.6640625" style="5" customWidth="1"/>
    <col min="9" max="16384" width="9.109375" style="3"/>
  </cols>
  <sheetData>
    <row r="1" spans="1:8">
      <c r="H1" s="4" t="s">
        <v>1185</v>
      </c>
    </row>
    <row r="2" spans="1:8" ht="17.399999999999999">
      <c r="A2" s="314" t="s">
        <v>10</v>
      </c>
      <c r="B2" s="314"/>
      <c r="C2" s="314"/>
      <c r="D2" s="314"/>
      <c r="E2" s="314"/>
      <c r="F2" s="314"/>
      <c r="G2" s="314"/>
      <c r="H2" s="314"/>
    </row>
    <row r="3" spans="1:8" ht="17.399999999999999">
      <c r="A3" s="315" t="s">
        <v>12</v>
      </c>
      <c r="B3" s="315"/>
      <c r="C3" s="315"/>
      <c r="D3" s="315"/>
      <c r="E3" s="315"/>
      <c r="F3" s="315"/>
      <c r="G3" s="315"/>
      <c r="H3" s="315"/>
    </row>
    <row r="4" spans="1:8" ht="17.399999999999999">
      <c r="A4" s="315" t="s">
        <v>1186</v>
      </c>
      <c r="B4" s="315"/>
      <c r="C4" s="315"/>
      <c r="D4" s="315"/>
      <c r="E4" s="315"/>
      <c r="F4" s="315"/>
      <c r="G4" s="315"/>
      <c r="H4" s="315"/>
    </row>
    <row r="5" spans="1:8" ht="14.4" thickBot="1"/>
    <row r="6" spans="1:8" ht="15" customHeight="1">
      <c r="A6" s="312" t="s">
        <v>0</v>
      </c>
      <c r="B6" s="316" t="s">
        <v>403</v>
      </c>
      <c r="C6" s="318" t="s">
        <v>1127</v>
      </c>
      <c r="D6" s="320" t="s">
        <v>17</v>
      </c>
      <c r="E6" s="322" t="s">
        <v>3</v>
      </c>
      <c r="F6" s="312" t="s">
        <v>1</v>
      </c>
      <c r="G6" s="324" t="s">
        <v>2</v>
      </c>
      <c r="H6" s="312" t="s">
        <v>14</v>
      </c>
    </row>
    <row r="7" spans="1:8" ht="41.25" customHeight="1" thickBot="1">
      <c r="A7" s="313"/>
      <c r="B7" s="317"/>
      <c r="C7" s="319"/>
      <c r="D7" s="321"/>
      <c r="E7" s="323"/>
      <c r="F7" s="313"/>
      <c r="G7" s="325"/>
      <c r="H7" s="313"/>
    </row>
    <row r="8" spans="1:8" ht="12.75" customHeight="1" thickBot="1">
      <c r="A8" s="80"/>
      <c r="B8" s="82"/>
      <c r="C8" s="232"/>
      <c r="D8" s="233"/>
      <c r="E8" s="57"/>
      <c r="F8" s="82"/>
      <c r="G8" s="57"/>
      <c r="H8" s="234"/>
    </row>
    <row r="9" spans="1:8">
      <c r="A9" s="51">
        <v>1</v>
      </c>
      <c r="B9" s="6" t="s">
        <v>151</v>
      </c>
      <c r="C9" s="23" t="s">
        <v>244</v>
      </c>
      <c r="D9" s="6" t="s">
        <v>19</v>
      </c>
      <c r="E9" s="9" t="s">
        <v>9</v>
      </c>
      <c r="F9" s="8" t="s">
        <v>816</v>
      </c>
      <c r="G9" s="9">
        <f>2025-1992</f>
        <v>33</v>
      </c>
      <c r="H9" s="265" t="s">
        <v>147</v>
      </c>
    </row>
    <row r="10" spans="1:8" ht="15.75" customHeight="1" thickBot="1">
      <c r="A10" s="11">
        <v>2</v>
      </c>
      <c r="B10" s="83" t="s">
        <v>494</v>
      </c>
      <c r="C10" s="84" t="s">
        <v>674</v>
      </c>
      <c r="D10" s="85"/>
      <c r="E10" s="84" t="s">
        <v>8</v>
      </c>
      <c r="F10" s="86" t="s">
        <v>673</v>
      </c>
      <c r="G10" s="84">
        <f>2025-2022</f>
        <v>3</v>
      </c>
      <c r="H10" s="264"/>
    </row>
    <row r="11" spans="1:8" ht="14.4" thickBot="1">
      <c r="A11" s="51">
        <v>3</v>
      </c>
      <c r="B11" s="87" t="s">
        <v>152</v>
      </c>
      <c r="C11" s="23" t="s">
        <v>243</v>
      </c>
      <c r="D11" s="258" t="s">
        <v>20</v>
      </c>
      <c r="E11" s="9" t="s">
        <v>9</v>
      </c>
      <c r="F11" s="8">
        <v>31209</v>
      </c>
      <c r="G11" s="9">
        <f>2025-1985</f>
        <v>40</v>
      </c>
      <c r="H11" s="269" t="s">
        <v>147</v>
      </c>
    </row>
    <row r="12" spans="1:8" ht="14.25" customHeight="1">
      <c r="A12" s="51">
        <v>4</v>
      </c>
      <c r="B12" s="88" t="s">
        <v>16</v>
      </c>
      <c r="C12" s="16" t="s">
        <v>306</v>
      </c>
      <c r="D12" s="291"/>
      <c r="E12" s="16" t="s">
        <v>8</v>
      </c>
      <c r="F12" s="17">
        <v>39829</v>
      </c>
      <c r="G12" s="16">
        <f>2025-2009</f>
        <v>16</v>
      </c>
      <c r="H12" s="270"/>
    </row>
    <row r="13" spans="1:8" ht="15" customHeight="1" thickBot="1">
      <c r="A13" s="11">
        <v>5</v>
      </c>
      <c r="B13" s="83" t="s">
        <v>405</v>
      </c>
      <c r="C13" s="84" t="s">
        <v>305</v>
      </c>
      <c r="D13" s="293"/>
      <c r="E13" s="84" t="s">
        <v>8</v>
      </c>
      <c r="F13" s="86">
        <v>40682</v>
      </c>
      <c r="G13" s="84">
        <f>2025-2011</f>
        <v>14</v>
      </c>
      <c r="H13" s="271"/>
    </row>
    <row r="14" spans="1:8" ht="14.4" thickBot="1">
      <c r="A14" s="51">
        <v>6</v>
      </c>
      <c r="B14" s="87" t="s">
        <v>153</v>
      </c>
      <c r="C14" s="23" t="s">
        <v>359</v>
      </c>
      <c r="D14" s="258" t="s">
        <v>22</v>
      </c>
      <c r="E14" s="9" t="s">
        <v>9</v>
      </c>
      <c r="F14" s="8">
        <v>32767</v>
      </c>
      <c r="G14" s="9">
        <f>2025-1989</f>
        <v>36</v>
      </c>
      <c r="H14" s="269" t="s">
        <v>149</v>
      </c>
    </row>
    <row r="15" spans="1:8" ht="14.25" customHeight="1">
      <c r="A15" s="51">
        <v>7</v>
      </c>
      <c r="B15" s="88" t="s">
        <v>154</v>
      </c>
      <c r="C15" s="16" t="s">
        <v>287</v>
      </c>
      <c r="D15" s="294"/>
      <c r="E15" s="16" t="s">
        <v>7</v>
      </c>
      <c r="F15" s="17">
        <v>23438</v>
      </c>
      <c r="G15" s="16">
        <f>2025-1964</f>
        <v>61</v>
      </c>
      <c r="H15" s="270"/>
    </row>
    <row r="16" spans="1:8" ht="15" customHeight="1" thickBot="1">
      <c r="A16" s="11">
        <v>8</v>
      </c>
      <c r="B16" s="83" t="s">
        <v>155</v>
      </c>
      <c r="C16" s="84" t="s">
        <v>242</v>
      </c>
      <c r="D16" s="295"/>
      <c r="E16" s="84" t="s">
        <v>4</v>
      </c>
      <c r="F16" s="86">
        <v>28125</v>
      </c>
      <c r="G16" s="84">
        <f>2025-1976</f>
        <v>49</v>
      </c>
      <c r="H16" s="271"/>
    </row>
    <row r="17" spans="1:8" ht="14.4" thickBot="1">
      <c r="A17" s="51">
        <v>9</v>
      </c>
      <c r="B17" s="92" t="s">
        <v>156</v>
      </c>
      <c r="C17" s="93" t="s">
        <v>267</v>
      </c>
      <c r="D17" s="94" t="s">
        <v>711</v>
      </c>
      <c r="E17" s="95" t="s">
        <v>9</v>
      </c>
      <c r="F17" s="96">
        <v>34018</v>
      </c>
      <c r="G17" s="97">
        <f>2025-1993</f>
        <v>32</v>
      </c>
      <c r="H17" s="265" t="s">
        <v>147</v>
      </c>
    </row>
    <row r="18" spans="1:8" ht="14.4" thickBot="1">
      <c r="A18" s="51">
        <v>10</v>
      </c>
      <c r="B18" s="88" t="s">
        <v>786</v>
      </c>
      <c r="C18" s="93" t="s">
        <v>789</v>
      </c>
      <c r="D18" s="15"/>
      <c r="E18" s="98" t="s">
        <v>4</v>
      </c>
      <c r="F18" s="17" t="s">
        <v>787</v>
      </c>
      <c r="G18" s="16">
        <f>2025-1968</f>
        <v>57</v>
      </c>
      <c r="H18" s="263"/>
    </row>
    <row r="19" spans="1:8" ht="14.4" thickBot="1">
      <c r="A19" s="11">
        <v>11</v>
      </c>
      <c r="B19" s="83" t="s">
        <v>788</v>
      </c>
      <c r="C19" s="99" t="s">
        <v>790</v>
      </c>
      <c r="D19" s="85"/>
      <c r="E19" s="100" t="s">
        <v>7</v>
      </c>
      <c r="F19" s="86" t="s">
        <v>791</v>
      </c>
      <c r="G19" s="84">
        <f>2025-1962</f>
        <v>63</v>
      </c>
      <c r="H19" s="264"/>
    </row>
    <row r="20" spans="1:8" ht="14.4" thickBot="1">
      <c r="A20" s="51">
        <v>12</v>
      </c>
      <c r="B20" s="87" t="s">
        <v>157</v>
      </c>
      <c r="C20" s="23" t="s">
        <v>370</v>
      </c>
      <c r="D20" s="258" t="s">
        <v>712</v>
      </c>
      <c r="E20" s="7" t="s">
        <v>9</v>
      </c>
      <c r="F20" s="8">
        <v>31967</v>
      </c>
      <c r="G20" s="9">
        <f>2025-1987</f>
        <v>38</v>
      </c>
      <c r="H20" s="269" t="s">
        <v>149</v>
      </c>
    </row>
    <row r="21" spans="1:8" ht="14.25" customHeight="1">
      <c r="A21" s="51">
        <v>13</v>
      </c>
      <c r="B21" s="88" t="s">
        <v>158</v>
      </c>
      <c r="C21" s="16" t="s">
        <v>383</v>
      </c>
      <c r="D21" s="294"/>
      <c r="E21" s="98" t="s">
        <v>5</v>
      </c>
      <c r="F21" s="17">
        <v>33850</v>
      </c>
      <c r="G21" s="16">
        <f>2025-1992</f>
        <v>33</v>
      </c>
      <c r="H21" s="270"/>
    </row>
    <row r="22" spans="1:8" ht="14.25" customHeight="1" thickBot="1">
      <c r="A22" s="11">
        <v>14</v>
      </c>
      <c r="B22" s="88" t="s">
        <v>208</v>
      </c>
      <c r="C22" s="16" t="s">
        <v>384</v>
      </c>
      <c r="D22" s="294"/>
      <c r="E22" s="98" t="s">
        <v>7</v>
      </c>
      <c r="F22" s="17">
        <v>22040</v>
      </c>
      <c r="G22" s="16">
        <f>2025-1960</f>
        <v>65</v>
      </c>
      <c r="H22" s="270"/>
    </row>
    <row r="23" spans="1:8" ht="14.25" customHeight="1" thickBot="1">
      <c r="A23" s="51">
        <v>15</v>
      </c>
      <c r="B23" s="88" t="s">
        <v>217</v>
      </c>
      <c r="C23" s="16" t="s">
        <v>375</v>
      </c>
      <c r="D23" s="294"/>
      <c r="E23" s="98" t="s">
        <v>4</v>
      </c>
      <c r="F23" s="17">
        <v>24619</v>
      </c>
      <c r="G23" s="16">
        <f>2025-1967</f>
        <v>58</v>
      </c>
      <c r="H23" s="270"/>
    </row>
    <row r="24" spans="1:8" ht="15" customHeight="1" thickBot="1">
      <c r="A24" s="51">
        <v>16</v>
      </c>
      <c r="B24" s="83" t="s">
        <v>159</v>
      </c>
      <c r="C24" s="84" t="s">
        <v>381</v>
      </c>
      <c r="D24" s="295"/>
      <c r="E24" s="100" t="s">
        <v>6</v>
      </c>
      <c r="F24" s="86">
        <v>42873</v>
      </c>
      <c r="G24" s="84">
        <f>2025-2017</f>
        <v>8</v>
      </c>
      <c r="H24" s="271"/>
    </row>
    <row r="25" spans="1:8" ht="14.4" thickBot="1">
      <c r="A25" s="11">
        <v>17</v>
      </c>
      <c r="B25" s="87" t="s">
        <v>160</v>
      </c>
      <c r="C25" s="23" t="s">
        <v>241</v>
      </c>
      <c r="D25" s="258" t="s">
        <v>21</v>
      </c>
      <c r="E25" s="9" t="s">
        <v>9</v>
      </c>
      <c r="F25" s="8">
        <v>30318</v>
      </c>
      <c r="G25" s="9">
        <f>2025-1983</f>
        <v>42</v>
      </c>
      <c r="H25" s="269" t="s">
        <v>149</v>
      </c>
    </row>
    <row r="26" spans="1:8" ht="14.25" customHeight="1" thickBot="1">
      <c r="A26" s="51">
        <v>18</v>
      </c>
      <c r="B26" s="88" t="s">
        <v>161</v>
      </c>
      <c r="C26" s="16" t="s">
        <v>272</v>
      </c>
      <c r="D26" s="294"/>
      <c r="E26" s="16" t="s">
        <v>5</v>
      </c>
      <c r="F26" s="17">
        <v>33741</v>
      </c>
      <c r="G26" s="16">
        <f>2025-1992</f>
        <v>33</v>
      </c>
      <c r="H26" s="270"/>
    </row>
    <row r="27" spans="1:8" ht="14.25" customHeight="1">
      <c r="A27" s="51">
        <v>19</v>
      </c>
      <c r="B27" s="88" t="s">
        <v>162</v>
      </c>
      <c r="C27" s="16" t="s">
        <v>246</v>
      </c>
      <c r="D27" s="294"/>
      <c r="E27" s="16" t="s">
        <v>6</v>
      </c>
      <c r="F27" s="17">
        <v>41999</v>
      </c>
      <c r="G27" s="16">
        <f>2025-2014</f>
        <v>11</v>
      </c>
      <c r="H27" s="270"/>
    </row>
    <row r="28" spans="1:8" ht="15" customHeight="1" thickBot="1">
      <c r="A28" s="11">
        <v>20</v>
      </c>
      <c r="B28" s="88" t="s">
        <v>163</v>
      </c>
      <c r="C28" s="16" t="s">
        <v>228</v>
      </c>
      <c r="D28" s="294"/>
      <c r="E28" s="16" t="s">
        <v>4</v>
      </c>
      <c r="F28" s="17">
        <v>23743</v>
      </c>
      <c r="G28" s="16">
        <f>2025-1965</f>
        <v>60</v>
      </c>
      <c r="H28" s="270"/>
    </row>
    <row r="29" spans="1:8" ht="15" customHeight="1" thickBot="1">
      <c r="A29" s="51">
        <v>21</v>
      </c>
      <c r="B29" s="83" t="s">
        <v>735</v>
      </c>
      <c r="C29" s="84" t="s">
        <v>736</v>
      </c>
      <c r="D29" s="295"/>
      <c r="E29" s="84" t="s">
        <v>8</v>
      </c>
      <c r="F29" s="86" t="s">
        <v>737</v>
      </c>
      <c r="G29" s="84">
        <f>2025-2023</f>
        <v>2</v>
      </c>
      <c r="H29" s="271"/>
    </row>
    <row r="30" spans="1:8">
      <c r="A30" s="51">
        <v>22</v>
      </c>
      <c r="B30" s="87" t="s">
        <v>164</v>
      </c>
      <c r="C30" s="23" t="s">
        <v>238</v>
      </c>
      <c r="D30" s="258" t="s">
        <v>441</v>
      </c>
      <c r="E30" s="9" t="s">
        <v>9</v>
      </c>
      <c r="F30" s="8">
        <v>25215</v>
      </c>
      <c r="G30" s="9">
        <f>2025-1969</f>
        <v>56</v>
      </c>
      <c r="H30" s="269" t="s">
        <v>442</v>
      </c>
    </row>
    <row r="31" spans="1:8" ht="14.25" customHeight="1" thickBot="1">
      <c r="A31" s="11">
        <v>23</v>
      </c>
      <c r="B31" s="88" t="s">
        <v>165</v>
      </c>
      <c r="C31" s="16" t="s">
        <v>239</v>
      </c>
      <c r="D31" s="294"/>
      <c r="E31" s="16" t="s">
        <v>5</v>
      </c>
      <c r="F31" s="17">
        <v>27163</v>
      </c>
      <c r="G31" s="16">
        <f>2025-1974</f>
        <v>51</v>
      </c>
      <c r="H31" s="270"/>
    </row>
    <row r="32" spans="1:8" ht="14.25" customHeight="1" thickBot="1">
      <c r="A32" s="51">
        <v>24</v>
      </c>
      <c r="B32" s="88" t="s">
        <v>209</v>
      </c>
      <c r="C32" s="16" t="s">
        <v>240</v>
      </c>
      <c r="D32" s="294"/>
      <c r="E32" s="16" t="s">
        <v>4</v>
      </c>
      <c r="F32" s="17">
        <v>18268</v>
      </c>
      <c r="G32" s="16">
        <f>2025-1950</f>
        <v>75</v>
      </c>
      <c r="H32" s="270"/>
    </row>
    <row r="33" spans="1:8" ht="14.25" customHeight="1">
      <c r="A33" s="51">
        <v>25</v>
      </c>
      <c r="B33" s="88" t="s">
        <v>210</v>
      </c>
      <c r="C33" s="16" t="s">
        <v>262</v>
      </c>
      <c r="D33" s="294"/>
      <c r="E33" s="16" t="s">
        <v>7</v>
      </c>
      <c r="F33" s="17">
        <v>15413</v>
      </c>
      <c r="G33" s="16">
        <f>2025-1942</f>
        <v>83</v>
      </c>
      <c r="H33" s="270"/>
    </row>
    <row r="34" spans="1:8" ht="14.25" customHeight="1" thickBot="1">
      <c r="A34" s="11">
        <v>26</v>
      </c>
      <c r="B34" s="88" t="s">
        <v>166</v>
      </c>
      <c r="C34" s="16" t="s">
        <v>324</v>
      </c>
      <c r="D34" s="294"/>
      <c r="E34" s="16" t="s">
        <v>8</v>
      </c>
      <c r="F34" s="17">
        <v>37059</v>
      </c>
      <c r="G34" s="16">
        <f>2025-2001</f>
        <v>24</v>
      </c>
      <c r="H34" s="270"/>
    </row>
    <row r="35" spans="1:8" ht="15" customHeight="1" thickBot="1">
      <c r="A35" s="51">
        <v>27</v>
      </c>
      <c r="B35" s="83" t="s">
        <v>167</v>
      </c>
      <c r="C35" s="84" t="s">
        <v>234</v>
      </c>
      <c r="D35" s="295"/>
      <c r="E35" s="84" t="s">
        <v>6</v>
      </c>
      <c r="F35" s="86">
        <v>37727</v>
      </c>
      <c r="G35" s="84">
        <f>2025-2003</f>
        <v>22</v>
      </c>
      <c r="H35" s="271"/>
    </row>
    <row r="36" spans="1:8">
      <c r="A36" s="51">
        <v>28</v>
      </c>
      <c r="B36" s="6" t="s">
        <v>168</v>
      </c>
      <c r="C36" s="23" t="s">
        <v>313</v>
      </c>
      <c r="D36" s="287" t="s">
        <v>826</v>
      </c>
      <c r="E36" s="9" t="s">
        <v>9</v>
      </c>
      <c r="F36" s="8">
        <v>33695</v>
      </c>
      <c r="G36" s="9">
        <f>2025-1992</f>
        <v>33</v>
      </c>
      <c r="H36" s="265" t="s">
        <v>148</v>
      </c>
    </row>
    <row r="37" spans="1:8" ht="14.25" customHeight="1" thickBot="1">
      <c r="A37" s="11">
        <v>29</v>
      </c>
      <c r="B37" s="15" t="s">
        <v>169</v>
      </c>
      <c r="C37" s="16" t="s">
        <v>232</v>
      </c>
      <c r="D37" s="288"/>
      <c r="E37" s="16" t="s">
        <v>11</v>
      </c>
      <c r="F37" s="17">
        <v>30650</v>
      </c>
      <c r="G37" s="16">
        <f>2025-1983</f>
        <v>42</v>
      </c>
      <c r="H37" s="263"/>
    </row>
    <row r="38" spans="1:8" ht="14.25" customHeight="1" thickBot="1">
      <c r="A38" s="51">
        <v>30</v>
      </c>
      <c r="B38" s="15" t="s">
        <v>170</v>
      </c>
      <c r="C38" s="16" t="s">
        <v>314</v>
      </c>
      <c r="D38" s="288"/>
      <c r="E38" s="98" t="s">
        <v>7</v>
      </c>
      <c r="F38" s="17">
        <v>24412</v>
      </c>
      <c r="G38" s="16">
        <f>2025-1966</f>
        <v>59</v>
      </c>
      <c r="H38" s="263"/>
    </row>
    <row r="39" spans="1:8" ht="15" customHeight="1">
      <c r="A39" s="51">
        <v>31</v>
      </c>
      <c r="B39" s="15" t="s">
        <v>171</v>
      </c>
      <c r="C39" s="16" t="s">
        <v>233</v>
      </c>
      <c r="D39" s="288"/>
      <c r="E39" s="16" t="s">
        <v>4</v>
      </c>
      <c r="F39" s="17">
        <v>27395</v>
      </c>
      <c r="G39" s="16">
        <f>2025-1975</f>
        <v>50</v>
      </c>
      <c r="H39" s="263"/>
    </row>
    <row r="40" spans="1:8" ht="15" customHeight="1" thickBot="1">
      <c r="A40" s="11">
        <v>32</v>
      </c>
      <c r="B40" s="15" t="s">
        <v>439</v>
      </c>
      <c r="C40" s="16" t="s">
        <v>440</v>
      </c>
      <c r="D40" s="288"/>
      <c r="E40" s="16" t="s">
        <v>8</v>
      </c>
      <c r="F40" s="1">
        <v>44820</v>
      </c>
      <c r="G40" s="31">
        <f>2025-2022</f>
        <v>3</v>
      </c>
      <c r="H40" s="263"/>
    </row>
    <row r="41" spans="1:8" ht="15" customHeight="1" thickBot="1">
      <c r="A41" s="51">
        <v>33</v>
      </c>
      <c r="B41" s="85" t="s">
        <v>1113</v>
      </c>
      <c r="C41" s="84"/>
      <c r="D41" s="289"/>
      <c r="E41" s="84" t="s">
        <v>8</v>
      </c>
      <c r="F41" s="34">
        <v>45435</v>
      </c>
      <c r="G41" s="32">
        <f>2025-2024</f>
        <v>1</v>
      </c>
      <c r="H41" s="264"/>
    </row>
    <row r="42" spans="1:8">
      <c r="A42" s="51">
        <v>34</v>
      </c>
      <c r="B42" s="87" t="s">
        <v>172</v>
      </c>
      <c r="C42" s="23" t="s">
        <v>235</v>
      </c>
      <c r="D42" s="258" t="s">
        <v>823</v>
      </c>
      <c r="E42" s="9" t="s">
        <v>9</v>
      </c>
      <c r="F42" s="8">
        <v>26488</v>
      </c>
      <c r="G42" s="9">
        <f>2025-1972</f>
        <v>53</v>
      </c>
      <c r="H42" s="269" t="s">
        <v>146</v>
      </c>
    </row>
    <row r="43" spans="1:8" ht="14.25" customHeight="1" thickBot="1">
      <c r="A43" s="11">
        <v>35</v>
      </c>
      <c r="B43" s="88" t="s">
        <v>173</v>
      </c>
      <c r="C43" s="16" t="s">
        <v>236</v>
      </c>
      <c r="D43" s="294"/>
      <c r="E43" s="16" t="s">
        <v>5</v>
      </c>
      <c r="F43" s="17">
        <v>30987</v>
      </c>
      <c r="G43" s="16">
        <f>2025-1984</f>
        <v>41</v>
      </c>
      <c r="H43" s="270"/>
    </row>
    <row r="44" spans="1:8" ht="14.25" customHeight="1" thickBot="1">
      <c r="A44" s="51">
        <v>36</v>
      </c>
      <c r="B44" s="88" t="s">
        <v>1158</v>
      </c>
      <c r="C44" s="16" t="s">
        <v>237</v>
      </c>
      <c r="D44" s="294"/>
      <c r="E44" s="16" t="s">
        <v>8</v>
      </c>
      <c r="F44" s="17">
        <v>41773</v>
      </c>
      <c r="G44" s="16">
        <f>2025-2014</f>
        <v>11</v>
      </c>
      <c r="H44" s="270"/>
    </row>
    <row r="45" spans="1:8">
      <c r="A45" s="51">
        <v>37</v>
      </c>
      <c r="B45" s="87" t="s">
        <v>174</v>
      </c>
      <c r="C45" s="23" t="s">
        <v>325</v>
      </c>
      <c r="D45" s="258" t="s">
        <v>446</v>
      </c>
      <c r="E45" s="9" t="s">
        <v>9</v>
      </c>
      <c r="F45" s="8">
        <v>31928</v>
      </c>
      <c r="G45" s="9">
        <f>2025-1987</f>
        <v>38</v>
      </c>
      <c r="H45" s="260" t="s">
        <v>148</v>
      </c>
    </row>
    <row r="46" spans="1:8" ht="14.25" customHeight="1" thickBot="1">
      <c r="A46" s="11">
        <v>38</v>
      </c>
      <c r="B46" s="88" t="s">
        <v>175</v>
      </c>
      <c r="C46" s="16" t="s">
        <v>297</v>
      </c>
      <c r="D46" s="294"/>
      <c r="E46" s="16" t="s">
        <v>6</v>
      </c>
      <c r="F46" s="17">
        <v>42993</v>
      </c>
      <c r="G46" s="16">
        <f>2025-2017</f>
        <v>8</v>
      </c>
      <c r="H46" s="256"/>
    </row>
    <row r="47" spans="1:8" ht="14.25" customHeight="1" thickBot="1">
      <c r="A47" s="51">
        <v>39</v>
      </c>
      <c r="B47" s="88" t="s">
        <v>176</v>
      </c>
      <c r="C47" s="16" t="s">
        <v>296</v>
      </c>
      <c r="D47" s="294"/>
      <c r="E47" s="16" t="s">
        <v>6</v>
      </c>
      <c r="F47" s="17">
        <v>41606</v>
      </c>
      <c r="G47" s="16">
        <f>2025-2013</f>
        <v>12</v>
      </c>
      <c r="H47" s="256"/>
    </row>
    <row r="48" spans="1:8" ht="15" customHeight="1" thickBot="1">
      <c r="A48" s="51">
        <v>40</v>
      </c>
      <c r="B48" s="83" t="s">
        <v>211</v>
      </c>
      <c r="C48" s="84" t="s">
        <v>295</v>
      </c>
      <c r="D48" s="295"/>
      <c r="E48" s="84" t="s">
        <v>4</v>
      </c>
      <c r="F48" s="86">
        <v>23939</v>
      </c>
      <c r="G48" s="84">
        <f>2025-1965</f>
        <v>60</v>
      </c>
      <c r="H48" s="261"/>
    </row>
    <row r="49" spans="1:8" ht="14.4" thickBot="1">
      <c r="A49" s="11">
        <v>41</v>
      </c>
      <c r="B49" s="6" t="s">
        <v>177</v>
      </c>
      <c r="C49" s="23" t="s">
        <v>369</v>
      </c>
      <c r="D49" s="275" t="s">
        <v>814</v>
      </c>
      <c r="E49" s="9" t="s">
        <v>9</v>
      </c>
      <c r="F49" s="8">
        <v>32957</v>
      </c>
      <c r="G49" s="9">
        <f>2025-1990</f>
        <v>35</v>
      </c>
      <c r="H49" s="252" t="s">
        <v>148</v>
      </c>
    </row>
    <row r="50" spans="1:8" ht="15" customHeight="1" thickBot="1">
      <c r="A50" s="51">
        <v>42</v>
      </c>
      <c r="B50" s="15" t="s">
        <v>817</v>
      </c>
      <c r="C50" s="16"/>
      <c r="D50" s="262"/>
      <c r="E50" s="16" t="s">
        <v>7</v>
      </c>
      <c r="F50" s="17" t="s">
        <v>818</v>
      </c>
      <c r="G50" s="16">
        <f>2025-1952</f>
        <v>73</v>
      </c>
      <c r="H50" s="253"/>
    </row>
    <row r="51" spans="1:8" ht="15" customHeight="1">
      <c r="A51" s="51">
        <v>43</v>
      </c>
      <c r="B51" s="15" t="s">
        <v>819</v>
      </c>
      <c r="C51" s="16"/>
      <c r="D51" s="262"/>
      <c r="E51" s="16" t="s">
        <v>4</v>
      </c>
      <c r="F51" s="17" t="s">
        <v>820</v>
      </c>
      <c r="G51" s="16">
        <f>2025-1962</f>
        <v>63</v>
      </c>
      <c r="H51" s="253"/>
    </row>
    <row r="52" spans="1:8" ht="15.75" customHeight="1" thickBot="1">
      <c r="A52" s="11">
        <v>44</v>
      </c>
      <c r="B52" s="85" t="s">
        <v>821</v>
      </c>
      <c r="C52" s="84"/>
      <c r="D52" s="276"/>
      <c r="E52" s="84" t="s">
        <v>11</v>
      </c>
      <c r="F52" s="86" t="s">
        <v>822</v>
      </c>
      <c r="G52" s="84">
        <f>2025-1989</f>
        <v>36</v>
      </c>
      <c r="H52" s="254"/>
    </row>
    <row r="53" spans="1:8" ht="14.4" thickBot="1">
      <c r="A53" s="51">
        <v>45</v>
      </c>
      <c r="B53" s="87" t="s">
        <v>178</v>
      </c>
      <c r="C53" s="23" t="s">
        <v>371</v>
      </c>
      <c r="D53" s="258" t="s">
        <v>824</v>
      </c>
      <c r="E53" s="9" t="s">
        <v>9</v>
      </c>
      <c r="F53" s="8">
        <v>26059</v>
      </c>
      <c r="G53" s="9">
        <f>2025-1971</f>
        <v>54</v>
      </c>
      <c r="H53" s="269" t="s">
        <v>146</v>
      </c>
    </row>
    <row r="54" spans="1:8" ht="14.25" customHeight="1">
      <c r="A54" s="51">
        <v>46</v>
      </c>
      <c r="B54" s="88" t="s">
        <v>179</v>
      </c>
      <c r="C54" s="16" t="s">
        <v>390</v>
      </c>
      <c r="D54" s="294"/>
      <c r="E54" s="16" t="s">
        <v>5</v>
      </c>
      <c r="F54" s="17">
        <v>28565</v>
      </c>
      <c r="G54" s="16">
        <f>2025-1978</f>
        <v>47</v>
      </c>
      <c r="H54" s="270"/>
    </row>
    <row r="55" spans="1:8" ht="14.25" customHeight="1" thickBot="1">
      <c r="A55" s="11">
        <v>47</v>
      </c>
      <c r="B55" s="88" t="s">
        <v>180</v>
      </c>
      <c r="C55" s="16" t="s">
        <v>277</v>
      </c>
      <c r="D55" s="294"/>
      <c r="E55" s="16" t="s">
        <v>6</v>
      </c>
      <c r="F55" s="17">
        <v>36588</v>
      </c>
      <c r="G55" s="16">
        <f>2025-2000</f>
        <v>25</v>
      </c>
      <c r="H55" s="270"/>
    </row>
    <row r="56" spans="1:8" ht="15" customHeight="1" thickBot="1">
      <c r="A56" s="51">
        <v>48</v>
      </c>
      <c r="B56" s="83" t="s">
        <v>181</v>
      </c>
      <c r="C56" s="84" t="s">
        <v>278</v>
      </c>
      <c r="D56" s="295"/>
      <c r="E56" s="84" t="s">
        <v>8</v>
      </c>
      <c r="F56" s="86">
        <v>37895</v>
      </c>
      <c r="G56" s="84">
        <f>2025-2003</f>
        <v>22</v>
      </c>
      <c r="H56" s="271"/>
    </row>
    <row r="57" spans="1:8">
      <c r="A57" s="51">
        <v>49</v>
      </c>
      <c r="B57" s="87" t="s">
        <v>220</v>
      </c>
      <c r="C57" s="23" t="s">
        <v>366</v>
      </c>
      <c r="D57" s="258" t="s">
        <v>445</v>
      </c>
      <c r="E57" s="9" t="s">
        <v>9</v>
      </c>
      <c r="F57" s="8">
        <v>32715</v>
      </c>
      <c r="G57" s="9">
        <f>2025-1989</f>
        <v>36</v>
      </c>
      <c r="H57" s="269" t="s">
        <v>148</v>
      </c>
    </row>
    <row r="58" spans="1:8" ht="14.4" thickBot="1">
      <c r="A58" s="11">
        <v>50</v>
      </c>
      <c r="B58" s="88" t="s">
        <v>466</v>
      </c>
      <c r="C58" s="16" t="s">
        <v>489</v>
      </c>
      <c r="D58" s="294"/>
      <c r="E58" s="31" t="s">
        <v>6</v>
      </c>
      <c r="F58" s="1">
        <v>44843</v>
      </c>
      <c r="G58" s="31">
        <f>2025-2022</f>
        <v>3</v>
      </c>
      <c r="H58" s="270"/>
    </row>
    <row r="59" spans="1:8" ht="14.25" customHeight="1" thickBot="1">
      <c r="A59" s="51">
        <v>51</v>
      </c>
      <c r="B59" s="88" t="s">
        <v>1138</v>
      </c>
      <c r="C59" s="16" t="s">
        <v>253</v>
      </c>
      <c r="D59" s="294"/>
      <c r="E59" s="16" t="s">
        <v>7</v>
      </c>
      <c r="F59" s="17">
        <v>18994</v>
      </c>
      <c r="G59" s="16">
        <f>2025-1952</f>
        <v>73</v>
      </c>
      <c r="H59" s="270"/>
    </row>
    <row r="60" spans="1:8" ht="14.25" customHeight="1">
      <c r="A60" s="51">
        <v>52</v>
      </c>
      <c r="B60" s="88" t="s">
        <v>1139</v>
      </c>
      <c r="C60" s="16" t="s">
        <v>266</v>
      </c>
      <c r="D60" s="294"/>
      <c r="E60" s="16" t="s">
        <v>4</v>
      </c>
      <c r="F60" s="17">
        <v>24473</v>
      </c>
      <c r="G60" s="16">
        <f>2025-1967</f>
        <v>58</v>
      </c>
      <c r="H60" s="270"/>
    </row>
    <row r="61" spans="1:8" ht="15.75" customHeight="1" thickBot="1">
      <c r="A61" s="11">
        <v>53</v>
      </c>
      <c r="B61" s="83" t="s">
        <v>184</v>
      </c>
      <c r="C61" s="84" t="s">
        <v>275</v>
      </c>
      <c r="D61" s="295"/>
      <c r="E61" s="84" t="s">
        <v>5</v>
      </c>
      <c r="F61" s="86">
        <v>34450</v>
      </c>
      <c r="G61" s="84">
        <f>2025-1994</f>
        <v>31</v>
      </c>
      <c r="H61" s="271"/>
    </row>
    <row r="62" spans="1:8" ht="14.4" thickBot="1">
      <c r="A62" s="51">
        <v>54</v>
      </c>
      <c r="B62" s="87" t="s">
        <v>212</v>
      </c>
      <c r="C62" s="23" t="s">
        <v>292</v>
      </c>
      <c r="D62" s="258" t="s">
        <v>21</v>
      </c>
      <c r="E62" s="9" t="s">
        <v>9</v>
      </c>
      <c r="F62" s="8">
        <v>31214</v>
      </c>
      <c r="G62" s="9">
        <f>2025-1985</f>
        <v>40</v>
      </c>
      <c r="H62" s="269" t="s">
        <v>149</v>
      </c>
    </row>
    <row r="63" spans="1:8" ht="14.25" customHeight="1">
      <c r="A63" s="51">
        <v>55</v>
      </c>
      <c r="B63" s="103" t="s">
        <v>482</v>
      </c>
      <c r="C63" s="16" t="s">
        <v>389</v>
      </c>
      <c r="D63" s="294"/>
      <c r="E63" s="16" t="s">
        <v>5</v>
      </c>
      <c r="F63" s="17">
        <v>35997</v>
      </c>
      <c r="G63" s="16">
        <f>2025-1998</f>
        <v>27</v>
      </c>
      <c r="H63" s="270"/>
    </row>
    <row r="64" spans="1:8" ht="14.25" customHeight="1" thickBot="1">
      <c r="A64" s="11">
        <v>56</v>
      </c>
      <c r="B64" s="88" t="s">
        <v>213</v>
      </c>
      <c r="C64" s="16" t="s">
        <v>290</v>
      </c>
      <c r="D64" s="294"/>
      <c r="E64" s="16" t="s">
        <v>7</v>
      </c>
      <c r="F64" s="17">
        <v>22156</v>
      </c>
      <c r="G64" s="16">
        <f>2025-1960</f>
        <v>65</v>
      </c>
      <c r="H64" s="270"/>
    </row>
    <row r="65" spans="1:8" ht="15" customHeight="1" thickBot="1">
      <c r="A65" s="51">
        <v>57</v>
      </c>
      <c r="B65" s="104" t="s">
        <v>483</v>
      </c>
      <c r="C65" s="84" t="s">
        <v>365</v>
      </c>
      <c r="D65" s="295"/>
      <c r="E65" s="84" t="s">
        <v>4</v>
      </c>
      <c r="F65" s="86">
        <v>19360</v>
      </c>
      <c r="G65" s="84">
        <f>2025-1953</f>
        <v>72</v>
      </c>
      <c r="H65" s="271"/>
    </row>
    <row r="66" spans="1:8">
      <c r="A66" s="51">
        <v>58</v>
      </c>
      <c r="B66" s="87" t="s">
        <v>185</v>
      </c>
      <c r="C66" s="23" t="s">
        <v>392</v>
      </c>
      <c r="D66" s="258" t="s">
        <v>18</v>
      </c>
      <c r="E66" s="9" t="s">
        <v>9</v>
      </c>
      <c r="F66" s="8">
        <v>26924</v>
      </c>
      <c r="G66" s="9">
        <f>2025-1973</f>
        <v>52</v>
      </c>
      <c r="H66" s="269" t="s">
        <v>145</v>
      </c>
    </row>
    <row r="67" spans="1:8" ht="15" customHeight="1" thickBot="1">
      <c r="A67" s="11">
        <v>59</v>
      </c>
      <c r="B67" s="83" t="s">
        <v>186</v>
      </c>
      <c r="C67" s="32" t="s">
        <v>393</v>
      </c>
      <c r="D67" s="295"/>
      <c r="E67" s="84" t="s">
        <v>6</v>
      </c>
      <c r="F67" s="86">
        <v>39300</v>
      </c>
      <c r="G67" s="84">
        <f>2025-2007</f>
        <v>18</v>
      </c>
      <c r="H67" s="271"/>
    </row>
    <row r="68" spans="1:8" ht="14.4" thickBot="1">
      <c r="A68" s="51">
        <v>60</v>
      </c>
      <c r="B68" s="87" t="s">
        <v>187</v>
      </c>
      <c r="C68" s="23" t="s">
        <v>310</v>
      </c>
      <c r="D68" s="258" t="s">
        <v>23</v>
      </c>
      <c r="E68" s="9" t="s">
        <v>9</v>
      </c>
      <c r="F68" s="8">
        <v>30834</v>
      </c>
      <c r="G68" s="9">
        <f>2025-1984</f>
        <v>41</v>
      </c>
      <c r="H68" s="269" t="s">
        <v>147</v>
      </c>
    </row>
    <row r="69" spans="1:8" ht="14.25" customHeight="1">
      <c r="A69" s="51">
        <v>61</v>
      </c>
      <c r="B69" s="88" t="s">
        <v>188</v>
      </c>
      <c r="C69" s="16" t="s">
        <v>308</v>
      </c>
      <c r="D69" s="294"/>
      <c r="E69" s="16" t="s">
        <v>7</v>
      </c>
      <c r="F69" s="17">
        <v>21736</v>
      </c>
      <c r="G69" s="16">
        <f>2025-1959</f>
        <v>66</v>
      </c>
      <c r="H69" s="270"/>
    </row>
    <row r="70" spans="1:8" ht="14.25" customHeight="1" thickBot="1">
      <c r="A70" s="11">
        <v>62</v>
      </c>
      <c r="B70" s="88" t="s">
        <v>189</v>
      </c>
      <c r="C70" s="16" t="s">
        <v>247</v>
      </c>
      <c r="D70" s="294"/>
      <c r="E70" s="16" t="s">
        <v>4</v>
      </c>
      <c r="F70" s="17">
        <v>23592</v>
      </c>
      <c r="G70" s="16">
        <f>2025-1964</f>
        <v>61</v>
      </c>
      <c r="H70" s="270"/>
    </row>
    <row r="71" spans="1:8" ht="14.25" customHeight="1" thickBot="1">
      <c r="A71" s="51">
        <v>63</v>
      </c>
      <c r="B71" s="88" t="s">
        <v>190</v>
      </c>
      <c r="C71" s="16" t="s">
        <v>307</v>
      </c>
      <c r="D71" s="294"/>
      <c r="E71" s="16" t="s">
        <v>5</v>
      </c>
      <c r="F71" s="17">
        <v>33044</v>
      </c>
      <c r="G71" s="16">
        <f>2024-1990</f>
        <v>34</v>
      </c>
      <c r="H71" s="270"/>
    </row>
    <row r="72" spans="1:8" ht="15" customHeight="1" thickBot="1">
      <c r="A72" s="51">
        <v>64</v>
      </c>
      <c r="B72" s="83" t="s">
        <v>191</v>
      </c>
      <c r="C72" s="84" t="s">
        <v>311</v>
      </c>
      <c r="D72" s="295"/>
      <c r="E72" s="84" t="s">
        <v>6</v>
      </c>
      <c r="F72" s="86">
        <v>43384</v>
      </c>
      <c r="G72" s="84">
        <f>2025-2018</f>
        <v>7</v>
      </c>
      <c r="H72" s="271"/>
    </row>
    <row r="73" spans="1:8" ht="14.4" thickBot="1">
      <c r="A73" s="11">
        <v>65</v>
      </c>
      <c r="B73" s="87" t="s">
        <v>192</v>
      </c>
      <c r="C73" s="23" t="s">
        <v>323</v>
      </c>
      <c r="D73" s="258" t="s">
        <v>713</v>
      </c>
      <c r="E73" s="23" t="s">
        <v>9</v>
      </c>
      <c r="F73" s="8">
        <v>32914</v>
      </c>
      <c r="G73" s="23">
        <f>2025-1990</f>
        <v>35</v>
      </c>
      <c r="H73" s="260" t="s">
        <v>148</v>
      </c>
    </row>
    <row r="74" spans="1:8" ht="15" customHeight="1" thickBot="1">
      <c r="A74" s="51">
        <v>66</v>
      </c>
      <c r="B74" s="103" t="s">
        <v>473</v>
      </c>
      <c r="C74" s="16" t="s">
        <v>492</v>
      </c>
      <c r="D74" s="294"/>
      <c r="E74" s="31" t="s">
        <v>4</v>
      </c>
      <c r="F74" s="1">
        <v>23377</v>
      </c>
      <c r="G74" s="31">
        <f>2025-1964</f>
        <v>61</v>
      </c>
      <c r="H74" s="256"/>
    </row>
    <row r="75" spans="1:8" ht="15.75" customHeight="1" thickBot="1">
      <c r="A75" s="51">
        <v>67</v>
      </c>
      <c r="B75" s="104" t="s">
        <v>472</v>
      </c>
      <c r="C75" s="84" t="s">
        <v>493</v>
      </c>
      <c r="D75" s="295"/>
      <c r="E75" s="32" t="s">
        <v>7</v>
      </c>
      <c r="F75" s="34">
        <v>23163</v>
      </c>
      <c r="G75" s="32">
        <f>2025-1963</f>
        <v>62</v>
      </c>
      <c r="H75" s="261"/>
    </row>
    <row r="76" spans="1:8" ht="14.4" thickBot="1">
      <c r="A76" s="11">
        <v>68</v>
      </c>
      <c r="B76" s="87" t="s">
        <v>214</v>
      </c>
      <c r="C76" s="23" t="s">
        <v>360</v>
      </c>
      <c r="D76" s="258" t="s">
        <v>714</v>
      </c>
      <c r="E76" s="9" t="s">
        <v>9</v>
      </c>
      <c r="F76" s="8">
        <v>29318</v>
      </c>
      <c r="G76" s="9">
        <f>2025-1980</f>
        <v>45</v>
      </c>
      <c r="H76" s="269" t="s">
        <v>146</v>
      </c>
    </row>
    <row r="77" spans="1:8" ht="15" customHeight="1" thickBot="1">
      <c r="A77" s="51">
        <v>69</v>
      </c>
      <c r="B77" s="88" t="s">
        <v>46</v>
      </c>
      <c r="C77" s="16" t="s">
        <v>341</v>
      </c>
      <c r="D77" s="294"/>
      <c r="E77" s="16" t="s">
        <v>41</v>
      </c>
      <c r="F77" s="17">
        <v>31438</v>
      </c>
      <c r="G77" s="16">
        <f>2025-1986</f>
        <v>39</v>
      </c>
      <c r="H77" s="270"/>
    </row>
    <row r="78" spans="1:8" ht="15" customHeight="1">
      <c r="A78" s="51">
        <v>70</v>
      </c>
      <c r="B78" s="88" t="s">
        <v>47</v>
      </c>
      <c r="C78" s="16" t="s">
        <v>367</v>
      </c>
      <c r="D78" s="294"/>
      <c r="E78" s="16" t="s">
        <v>43</v>
      </c>
      <c r="F78" s="17">
        <v>41483</v>
      </c>
      <c r="G78" s="16">
        <f>2025-2013</f>
        <v>12</v>
      </c>
      <c r="H78" s="270"/>
    </row>
    <row r="79" spans="1:8" ht="15" customHeight="1" thickBot="1">
      <c r="A79" s="11">
        <v>71</v>
      </c>
      <c r="B79" s="83" t="s">
        <v>48</v>
      </c>
      <c r="C79" s="84" t="s">
        <v>345</v>
      </c>
      <c r="D79" s="295"/>
      <c r="E79" s="84" t="s">
        <v>35</v>
      </c>
      <c r="F79" s="86">
        <v>17689</v>
      </c>
      <c r="G79" s="84">
        <f>2025-1948</f>
        <v>77</v>
      </c>
      <c r="H79" s="271"/>
    </row>
    <row r="80" spans="1:8" ht="14.4" thickBot="1">
      <c r="A80" s="51">
        <v>72</v>
      </c>
      <c r="B80" s="87" t="s">
        <v>28</v>
      </c>
      <c r="C80" s="23" t="s">
        <v>342</v>
      </c>
      <c r="D80" s="258" t="s">
        <v>195</v>
      </c>
      <c r="E80" s="23" t="s">
        <v>34</v>
      </c>
      <c r="F80" s="8">
        <v>34201</v>
      </c>
      <c r="G80" s="23">
        <f>2025-1993</f>
        <v>32</v>
      </c>
      <c r="H80" s="269" t="s">
        <v>150</v>
      </c>
    </row>
    <row r="81" spans="1:8" ht="15" customHeight="1">
      <c r="A81" s="51">
        <v>73</v>
      </c>
      <c r="B81" s="103" t="s">
        <v>480</v>
      </c>
      <c r="C81" s="16" t="s">
        <v>294</v>
      </c>
      <c r="D81" s="294"/>
      <c r="E81" s="16" t="s">
        <v>35</v>
      </c>
      <c r="F81" s="17">
        <v>22849</v>
      </c>
      <c r="G81" s="16">
        <f>2025-1962</f>
        <v>63</v>
      </c>
      <c r="H81" s="270"/>
    </row>
    <row r="82" spans="1:8" ht="15.75" customHeight="1" thickBot="1">
      <c r="A82" s="11">
        <v>74</v>
      </c>
      <c r="B82" s="104" t="s">
        <v>481</v>
      </c>
      <c r="C82" s="84" t="s">
        <v>263</v>
      </c>
      <c r="D82" s="295"/>
      <c r="E82" s="84" t="s">
        <v>36</v>
      </c>
      <c r="F82" s="86">
        <v>26922</v>
      </c>
      <c r="G82" s="84">
        <f>2025-1973</f>
        <v>52</v>
      </c>
      <c r="H82" s="271"/>
    </row>
    <row r="83" spans="1:8" ht="14.4" thickBot="1">
      <c r="A83" s="51">
        <v>75</v>
      </c>
      <c r="B83" s="105" t="s">
        <v>29</v>
      </c>
      <c r="C83" s="23" t="s">
        <v>264</v>
      </c>
      <c r="D83" s="275" t="s">
        <v>825</v>
      </c>
      <c r="E83" s="23" t="s">
        <v>34</v>
      </c>
      <c r="F83" s="8">
        <v>29119</v>
      </c>
      <c r="G83" s="23">
        <f>2025-1979</f>
        <v>46</v>
      </c>
      <c r="H83" s="269" t="s">
        <v>148</v>
      </c>
    </row>
    <row r="84" spans="1:8" ht="15.75" customHeight="1">
      <c r="A84" s="51">
        <v>76</v>
      </c>
      <c r="B84" s="106" t="s">
        <v>37</v>
      </c>
      <c r="C84" s="16" t="s">
        <v>379</v>
      </c>
      <c r="D84" s="262"/>
      <c r="E84" s="16" t="s">
        <v>36</v>
      </c>
      <c r="F84" s="17">
        <v>17021</v>
      </c>
      <c r="G84" s="16">
        <f>2025-1946</f>
        <v>79</v>
      </c>
      <c r="H84" s="270"/>
    </row>
    <row r="85" spans="1:8" ht="15.75" customHeight="1" thickBot="1">
      <c r="A85" s="11">
        <v>77</v>
      </c>
      <c r="B85" s="107" t="s">
        <v>845</v>
      </c>
      <c r="C85" s="84"/>
      <c r="D85" s="276"/>
      <c r="E85" s="84" t="s">
        <v>846</v>
      </c>
      <c r="F85" s="86" t="s">
        <v>860</v>
      </c>
      <c r="G85" s="84">
        <f>2025-1974</f>
        <v>51</v>
      </c>
      <c r="H85" s="271"/>
    </row>
    <row r="86" spans="1:8" ht="14.4" thickBot="1">
      <c r="A86" s="51">
        <v>78</v>
      </c>
      <c r="B86" s="87" t="s">
        <v>30</v>
      </c>
      <c r="C86" s="23" t="s">
        <v>286</v>
      </c>
      <c r="D86" s="258" t="s">
        <v>825</v>
      </c>
      <c r="E86" s="9" t="s">
        <v>34</v>
      </c>
      <c r="F86" s="8">
        <v>34063</v>
      </c>
      <c r="G86" s="9">
        <f>2025-1993</f>
        <v>32</v>
      </c>
      <c r="H86" s="269" t="s">
        <v>148</v>
      </c>
    </row>
    <row r="87" spans="1:8" ht="15" customHeight="1">
      <c r="A87" s="51">
        <v>79</v>
      </c>
      <c r="B87" s="88" t="s">
        <v>38</v>
      </c>
      <c r="C87" s="16" t="s">
        <v>380</v>
      </c>
      <c r="D87" s="294"/>
      <c r="E87" s="16" t="s">
        <v>35</v>
      </c>
      <c r="F87" s="17">
        <v>22878</v>
      </c>
      <c r="G87" s="16">
        <f>2025-1962</f>
        <v>63</v>
      </c>
      <c r="H87" s="270"/>
    </row>
    <row r="88" spans="1:8" ht="15.75" customHeight="1" thickBot="1">
      <c r="A88" s="11">
        <v>80</v>
      </c>
      <c r="B88" s="108" t="s">
        <v>39</v>
      </c>
      <c r="C88" s="19" t="s">
        <v>274</v>
      </c>
      <c r="D88" s="259"/>
      <c r="E88" s="19" t="s">
        <v>36</v>
      </c>
      <c r="F88" s="20">
        <v>27030</v>
      </c>
      <c r="G88" s="19">
        <f>2025-1974</f>
        <v>51</v>
      </c>
      <c r="H88" s="280"/>
    </row>
    <row r="89" spans="1:8" ht="14.4" thickBot="1">
      <c r="A89" s="51">
        <v>81</v>
      </c>
      <c r="B89" s="6" t="s">
        <v>31</v>
      </c>
      <c r="C89" s="23" t="s">
        <v>358</v>
      </c>
      <c r="D89" s="258" t="s">
        <v>827</v>
      </c>
      <c r="E89" s="9" t="s">
        <v>34</v>
      </c>
      <c r="F89" s="8">
        <v>35563</v>
      </c>
      <c r="G89" s="9">
        <f>2025-1997</f>
        <v>28</v>
      </c>
      <c r="H89" s="252" t="s">
        <v>147</v>
      </c>
    </row>
    <row r="90" spans="1:8">
      <c r="A90" s="51">
        <v>82</v>
      </c>
      <c r="B90" s="15" t="s">
        <v>847</v>
      </c>
      <c r="C90" s="16"/>
      <c r="D90" s="294"/>
      <c r="E90" s="16" t="s">
        <v>5</v>
      </c>
      <c r="F90" s="17" t="s">
        <v>848</v>
      </c>
      <c r="G90" s="101">
        <f>2025-2000</f>
        <v>25</v>
      </c>
      <c r="H90" s="253"/>
    </row>
    <row r="91" spans="1:8" ht="14.4" thickBot="1">
      <c r="A91" s="11">
        <v>83</v>
      </c>
      <c r="B91" s="15" t="s">
        <v>858</v>
      </c>
      <c r="C91" s="16"/>
      <c r="D91" s="294"/>
      <c r="E91" s="16" t="s">
        <v>4</v>
      </c>
      <c r="F91" s="17" t="s">
        <v>859</v>
      </c>
      <c r="G91" s="101">
        <f>2025-1967</f>
        <v>58</v>
      </c>
      <c r="H91" s="253"/>
    </row>
    <row r="92" spans="1:8" ht="14.4" thickBot="1">
      <c r="A92" s="51">
        <v>84</v>
      </c>
      <c r="B92" s="85" t="s">
        <v>1154</v>
      </c>
      <c r="C92" s="84"/>
      <c r="D92" s="91"/>
      <c r="E92" s="84" t="s">
        <v>7</v>
      </c>
      <c r="F92" s="86" t="s">
        <v>1155</v>
      </c>
      <c r="G92" s="102">
        <f>2025-1967</f>
        <v>58</v>
      </c>
      <c r="H92" s="254"/>
    </row>
    <row r="93" spans="1:8">
      <c r="A93" s="51">
        <v>85</v>
      </c>
      <c r="B93" s="110" t="s">
        <v>32</v>
      </c>
      <c r="C93" s="24" t="s">
        <v>447</v>
      </c>
      <c r="D93" s="290" t="s">
        <v>196</v>
      </c>
      <c r="E93" s="13" t="s">
        <v>34</v>
      </c>
      <c r="F93" s="112">
        <v>32168</v>
      </c>
      <c r="G93" s="13">
        <f>2025-1988</f>
        <v>37</v>
      </c>
      <c r="H93" s="279" t="s">
        <v>147</v>
      </c>
    </row>
    <row r="94" spans="1:8" ht="15" customHeight="1" thickBot="1">
      <c r="A94" s="11">
        <v>86</v>
      </c>
      <c r="B94" s="88" t="s">
        <v>40</v>
      </c>
      <c r="C94" s="16" t="s">
        <v>448</v>
      </c>
      <c r="D94" s="294"/>
      <c r="E94" s="16" t="s">
        <v>41</v>
      </c>
      <c r="F94" s="17">
        <v>32151</v>
      </c>
      <c r="G94" s="16">
        <f>2025-1988</f>
        <v>37</v>
      </c>
      <c r="H94" s="270"/>
    </row>
    <row r="95" spans="1:8" ht="15.75" customHeight="1" thickBot="1">
      <c r="A95" s="51">
        <v>87</v>
      </c>
      <c r="B95" s="83" t="s">
        <v>42</v>
      </c>
      <c r="C95" s="84" t="s">
        <v>449</v>
      </c>
      <c r="D95" s="295"/>
      <c r="E95" s="84" t="s">
        <v>43</v>
      </c>
      <c r="F95" s="86">
        <v>42666</v>
      </c>
      <c r="G95" s="84">
        <f>2025-2016</f>
        <v>9</v>
      </c>
      <c r="H95" s="271"/>
    </row>
    <row r="96" spans="1:8">
      <c r="A96" s="51">
        <v>88</v>
      </c>
      <c r="B96" s="87" t="s">
        <v>33</v>
      </c>
      <c r="C96" s="23" t="s">
        <v>284</v>
      </c>
      <c r="D96" s="258" t="s">
        <v>196</v>
      </c>
      <c r="E96" s="9" t="s">
        <v>34</v>
      </c>
      <c r="F96" s="8">
        <v>34446</v>
      </c>
      <c r="G96" s="9">
        <f>2025-1994</f>
        <v>31</v>
      </c>
      <c r="H96" s="269" t="s">
        <v>147</v>
      </c>
    </row>
    <row r="97" spans="1:8" ht="15" customHeight="1" thickBot="1">
      <c r="A97" s="11">
        <v>89</v>
      </c>
      <c r="B97" s="88" t="s">
        <v>44</v>
      </c>
      <c r="C97" s="16" t="s">
        <v>376</v>
      </c>
      <c r="D97" s="294"/>
      <c r="E97" s="16" t="s">
        <v>35</v>
      </c>
      <c r="F97" s="17">
        <v>23948</v>
      </c>
      <c r="G97" s="16">
        <f>2025-1965</f>
        <v>60</v>
      </c>
      <c r="H97" s="270"/>
    </row>
    <row r="98" spans="1:8" ht="15.75" customHeight="1" thickBot="1">
      <c r="A98" s="51">
        <v>90</v>
      </c>
      <c r="B98" s="83" t="s">
        <v>45</v>
      </c>
      <c r="C98" s="84" t="s">
        <v>283</v>
      </c>
      <c r="D98" s="295"/>
      <c r="E98" s="84" t="s">
        <v>36</v>
      </c>
      <c r="F98" s="86">
        <v>26334</v>
      </c>
      <c r="G98" s="84">
        <f>2025-1972</f>
        <v>53</v>
      </c>
      <c r="H98" s="271"/>
    </row>
    <row r="99" spans="1:8">
      <c r="A99" s="51">
        <v>91</v>
      </c>
      <c r="B99" s="110" t="s">
        <v>49</v>
      </c>
      <c r="C99" s="24" t="s">
        <v>378</v>
      </c>
      <c r="D99" s="290" t="s">
        <v>825</v>
      </c>
      <c r="E99" s="13" t="s">
        <v>34</v>
      </c>
      <c r="F99" s="112">
        <v>31003</v>
      </c>
      <c r="G99" s="13">
        <f>2025-1984</f>
        <v>41</v>
      </c>
      <c r="H99" s="255" t="s">
        <v>148</v>
      </c>
    </row>
    <row r="100" spans="1:8" ht="15.75" customHeight="1" thickBot="1">
      <c r="A100" s="11">
        <v>92</v>
      </c>
      <c r="B100" s="108" t="s">
        <v>50</v>
      </c>
      <c r="C100" s="19" t="s">
        <v>346</v>
      </c>
      <c r="D100" s="259"/>
      <c r="E100" s="19" t="s">
        <v>41</v>
      </c>
      <c r="F100" s="20">
        <v>37349</v>
      </c>
      <c r="G100" s="19">
        <f>2025-2002</f>
        <v>23</v>
      </c>
      <c r="H100" s="257"/>
    </row>
    <row r="101" spans="1:8" ht="14.4" thickBot="1">
      <c r="A101" s="51">
        <v>93</v>
      </c>
      <c r="B101" s="87" t="s">
        <v>51</v>
      </c>
      <c r="C101" s="23" t="s">
        <v>347</v>
      </c>
      <c r="D101" s="310" t="s">
        <v>825</v>
      </c>
      <c r="E101" s="9" t="s">
        <v>34</v>
      </c>
      <c r="F101" s="8">
        <v>34645</v>
      </c>
      <c r="G101" s="9">
        <f>2025-1994</f>
        <v>31</v>
      </c>
      <c r="H101" s="260" t="s">
        <v>148</v>
      </c>
    </row>
    <row r="102" spans="1:8" ht="14.25" customHeight="1">
      <c r="A102" s="51">
        <v>94</v>
      </c>
      <c r="B102" s="88" t="s">
        <v>52</v>
      </c>
      <c r="C102" s="16" t="s">
        <v>374</v>
      </c>
      <c r="D102" s="311"/>
      <c r="E102" s="16" t="s">
        <v>4</v>
      </c>
      <c r="F102" s="17">
        <v>24675</v>
      </c>
      <c r="G102" s="16">
        <f>2025-1967</f>
        <v>58</v>
      </c>
      <c r="H102" s="256"/>
    </row>
    <row r="103" spans="1:8" ht="14.4" thickBot="1">
      <c r="A103" s="11">
        <v>95</v>
      </c>
      <c r="B103" s="110" t="s">
        <v>53</v>
      </c>
      <c r="C103" s="24" t="s">
        <v>260</v>
      </c>
      <c r="D103" s="290" t="s">
        <v>825</v>
      </c>
      <c r="E103" s="13" t="s">
        <v>34</v>
      </c>
      <c r="F103" s="112">
        <v>33252</v>
      </c>
      <c r="G103" s="13">
        <f>2025-1991</f>
        <v>34</v>
      </c>
      <c r="H103" s="255" t="s">
        <v>148</v>
      </c>
    </row>
    <row r="104" spans="1:8" ht="15" customHeight="1" thickBot="1">
      <c r="A104" s="51">
        <v>96</v>
      </c>
      <c r="B104" s="88" t="s">
        <v>1148</v>
      </c>
      <c r="C104" s="16" t="s">
        <v>334</v>
      </c>
      <c r="D104" s="294"/>
      <c r="E104" s="16" t="s">
        <v>4</v>
      </c>
      <c r="F104" s="17">
        <v>22772</v>
      </c>
      <c r="G104" s="16">
        <f>2025-1962</f>
        <v>63</v>
      </c>
      <c r="H104" s="256"/>
    </row>
    <row r="105" spans="1:8" ht="15.75" customHeight="1">
      <c r="A105" s="51">
        <v>97</v>
      </c>
      <c r="B105" s="88" t="s">
        <v>54</v>
      </c>
      <c r="C105" s="16" t="s">
        <v>259</v>
      </c>
      <c r="D105" s="294"/>
      <c r="E105" s="16" t="s">
        <v>35</v>
      </c>
      <c r="F105" s="17">
        <v>21369</v>
      </c>
      <c r="G105" s="16">
        <f>2025-1958</f>
        <v>67</v>
      </c>
      <c r="H105" s="256"/>
    </row>
    <row r="106" spans="1:8" ht="15.75" customHeight="1" thickBot="1">
      <c r="A106" s="11">
        <v>98</v>
      </c>
      <c r="B106" s="88" t="s">
        <v>435</v>
      </c>
      <c r="C106" s="16" t="s">
        <v>436</v>
      </c>
      <c r="D106" s="294"/>
      <c r="E106" s="16" t="s">
        <v>5</v>
      </c>
      <c r="F106" s="17">
        <v>36415</v>
      </c>
      <c r="G106" s="16">
        <f>2025-1999</f>
        <v>26</v>
      </c>
      <c r="H106" s="256"/>
    </row>
    <row r="107" spans="1:8" ht="15.75" customHeight="1" thickBot="1">
      <c r="A107" s="51">
        <v>99</v>
      </c>
      <c r="B107" s="108" t="s">
        <v>739</v>
      </c>
      <c r="C107" s="19" t="s">
        <v>740</v>
      </c>
      <c r="D107" s="259"/>
      <c r="E107" s="19" t="s">
        <v>6</v>
      </c>
      <c r="F107" s="20" t="s">
        <v>741</v>
      </c>
      <c r="G107" s="19">
        <f>2025-2023</f>
        <v>2</v>
      </c>
      <c r="H107" s="257"/>
    </row>
    <row r="108" spans="1:8">
      <c r="A108" s="51">
        <v>100</v>
      </c>
      <c r="B108" s="6" t="s">
        <v>55</v>
      </c>
      <c r="C108" s="23" t="s">
        <v>388</v>
      </c>
      <c r="D108" s="258" t="s">
        <v>715</v>
      </c>
      <c r="E108" s="9" t="s">
        <v>34</v>
      </c>
      <c r="F108" s="8">
        <v>29391</v>
      </c>
      <c r="G108" s="9">
        <f>2025-1980</f>
        <v>45</v>
      </c>
      <c r="H108" s="260" t="s">
        <v>433</v>
      </c>
    </row>
    <row r="109" spans="1:8" ht="15.75" customHeight="1" thickBot="1">
      <c r="A109" s="11">
        <v>101</v>
      </c>
      <c r="B109" s="15" t="s">
        <v>56</v>
      </c>
      <c r="C109" s="16" t="s">
        <v>382</v>
      </c>
      <c r="D109" s="294"/>
      <c r="E109" s="16" t="s">
        <v>8</v>
      </c>
      <c r="F109" s="17">
        <v>39115</v>
      </c>
      <c r="G109" s="16">
        <f>2025-2007</f>
        <v>18</v>
      </c>
      <c r="H109" s="256"/>
    </row>
    <row r="110" spans="1:8" ht="15.75" customHeight="1" thickBot="1">
      <c r="A110" s="51">
        <v>102</v>
      </c>
      <c r="B110" s="85" t="s">
        <v>1163</v>
      </c>
      <c r="C110" s="84"/>
      <c r="D110" s="91"/>
      <c r="E110" s="84" t="s">
        <v>4</v>
      </c>
      <c r="F110" s="86">
        <v>20275</v>
      </c>
      <c r="G110" s="84">
        <f>2025-1955</f>
        <v>70</v>
      </c>
      <c r="H110" s="261"/>
    </row>
    <row r="111" spans="1:8">
      <c r="A111" s="51">
        <v>103</v>
      </c>
      <c r="B111" s="110" t="s">
        <v>57</v>
      </c>
      <c r="C111" s="24" t="s">
        <v>293</v>
      </c>
      <c r="D111" s="290" t="s">
        <v>715</v>
      </c>
      <c r="E111" s="13" t="s">
        <v>34</v>
      </c>
      <c r="F111" s="112">
        <v>31924</v>
      </c>
      <c r="G111" s="13">
        <f>2025-1987</f>
        <v>38</v>
      </c>
      <c r="H111" s="255" t="s">
        <v>433</v>
      </c>
    </row>
    <row r="112" spans="1:8" ht="14.25" customHeight="1" thickBot="1">
      <c r="A112" s="11">
        <v>104</v>
      </c>
      <c r="B112" s="88" t="s">
        <v>215</v>
      </c>
      <c r="C112" s="16" t="s">
        <v>273</v>
      </c>
      <c r="D112" s="294"/>
      <c r="E112" s="16" t="s">
        <v>41</v>
      </c>
      <c r="F112" s="17">
        <v>32942</v>
      </c>
      <c r="G112" s="16">
        <f>2025-1990</f>
        <v>35</v>
      </c>
      <c r="H112" s="256"/>
    </row>
    <row r="113" spans="1:8" ht="15" customHeight="1" thickBot="1">
      <c r="A113" s="51">
        <v>105</v>
      </c>
      <c r="B113" s="88" t="s">
        <v>844</v>
      </c>
      <c r="C113" s="16" t="s">
        <v>335</v>
      </c>
      <c r="D113" s="294"/>
      <c r="E113" s="16" t="s">
        <v>6</v>
      </c>
      <c r="F113" s="17">
        <v>43847</v>
      </c>
      <c r="G113" s="16">
        <f>2025-2020</f>
        <v>5</v>
      </c>
      <c r="H113" s="256"/>
    </row>
    <row r="114" spans="1:8" ht="15" customHeight="1" thickBot="1">
      <c r="A114" s="51">
        <v>106</v>
      </c>
      <c r="B114" s="108" t="s">
        <v>467</v>
      </c>
      <c r="C114" s="19" t="s">
        <v>490</v>
      </c>
      <c r="D114" s="259"/>
      <c r="E114" s="30" t="s">
        <v>6</v>
      </c>
      <c r="F114" s="43">
        <v>44927</v>
      </c>
      <c r="G114" s="30">
        <f>2025-2023</f>
        <v>2</v>
      </c>
      <c r="H114" s="257"/>
    </row>
    <row r="115" spans="1:8" ht="14.4" thickBot="1">
      <c r="A115" s="11">
        <v>107</v>
      </c>
      <c r="B115" s="87" t="s">
        <v>58</v>
      </c>
      <c r="C115" s="23" t="s">
        <v>343</v>
      </c>
      <c r="D115" s="258" t="s">
        <v>199</v>
      </c>
      <c r="E115" s="9" t="s">
        <v>34</v>
      </c>
      <c r="F115" s="8">
        <v>33148</v>
      </c>
      <c r="G115" s="9">
        <f>2024-1990</f>
        <v>34</v>
      </c>
      <c r="H115" s="260" t="s">
        <v>193</v>
      </c>
    </row>
    <row r="116" spans="1:8" ht="15.75" customHeight="1" thickBot="1">
      <c r="A116" s="51">
        <v>108</v>
      </c>
      <c r="B116" s="108" t="s">
        <v>59</v>
      </c>
      <c r="C116" s="19" t="s">
        <v>355</v>
      </c>
      <c r="D116" s="259"/>
      <c r="E116" s="19" t="s">
        <v>4</v>
      </c>
      <c r="F116" s="20">
        <v>21927</v>
      </c>
      <c r="G116" s="19">
        <f>2025-1960</f>
        <v>65</v>
      </c>
      <c r="H116" s="257"/>
    </row>
    <row r="117" spans="1:8" ht="15.75" customHeight="1">
      <c r="A117" s="51">
        <v>109</v>
      </c>
      <c r="B117" s="116" t="s">
        <v>849</v>
      </c>
      <c r="C117" s="117"/>
      <c r="D117" s="73"/>
      <c r="E117" s="117" t="s">
        <v>5</v>
      </c>
      <c r="F117" s="118" t="s">
        <v>851</v>
      </c>
      <c r="G117" s="117">
        <f>2025-1995</f>
        <v>30</v>
      </c>
      <c r="H117" s="128"/>
    </row>
    <row r="118" spans="1:8" ht="15.75" customHeight="1" thickBot="1">
      <c r="A118" s="11">
        <v>110</v>
      </c>
      <c r="B118" s="119" t="s">
        <v>850</v>
      </c>
      <c r="C118" s="120"/>
      <c r="D118" s="74"/>
      <c r="E118" s="120" t="s">
        <v>8</v>
      </c>
      <c r="F118" s="121" t="s">
        <v>852</v>
      </c>
      <c r="G118" s="120">
        <f>2025-2024</f>
        <v>1</v>
      </c>
      <c r="H118" s="129"/>
    </row>
    <row r="119" spans="1:8" ht="14.4" thickBot="1">
      <c r="A119" s="51">
        <v>111</v>
      </c>
      <c r="B119" s="110" t="s">
        <v>60</v>
      </c>
      <c r="C119" s="24" t="s">
        <v>276</v>
      </c>
      <c r="D119" s="262" t="s">
        <v>716</v>
      </c>
      <c r="E119" s="13" t="s">
        <v>34</v>
      </c>
      <c r="F119" s="112">
        <v>33780</v>
      </c>
      <c r="G119" s="13">
        <f>2025-1992</f>
        <v>33</v>
      </c>
      <c r="H119" s="253" t="s">
        <v>433</v>
      </c>
    </row>
    <row r="120" spans="1:8" ht="15" customHeight="1">
      <c r="A120" s="51">
        <v>112</v>
      </c>
      <c r="B120" s="88" t="s">
        <v>61</v>
      </c>
      <c r="C120" s="16" t="s">
        <v>391</v>
      </c>
      <c r="D120" s="262"/>
      <c r="E120" s="16" t="s">
        <v>41</v>
      </c>
      <c r="F120" s="17">
        <v>35723</v>
      </c>
      <c r="G120" s="16">
        <f>2025-1997</f>
        <v>28</v>
      </c>
      <c r="H120" s="253"/>
    </row>
    <row r="121" spans="1:8" ht="15.75" customHeight="1" thickBot="1">
      <c r="A121" s="11">
        <v>113</v>
      </c>
      <c r="B121" s="88" t="s">
        <v>216</v>
      </c>
      <c r="C121" s="16" t="s">
        <v>318</v>
      </c>
      <c r="D121" s="262"/>
      <c r="E121" s="16" t="s">
        <v>4</v>
      </c>
      <c r="F121" s="17">
        <v>22786</v>
      </c>
      <c r="G121" s="16">
        <f>2025-1962</f>
        <v>63</v>
      </c>
      <c r="H121" s="253"/>
    </row>
    <row r="122" spans="1:8" ht="16.5" customHeight="1" thickBot="1">
      <c r="A122" s="51">
        <v>114</v>
      </c>
      <c r="B122" s="122" t="s">
        <v>558</v>
      </c>
      <c r="C122" s="117" t="s">
        <v>675</v>
      </c>
      <c r="D122" s="262"/>
      <c r="E122" s="123" t="s">
        <v>6</v>
      </c>
      <c r="F122" s="123" t="s">
        <v>559</v>
      </c>
      <c r="G122" s="123">
        <f>2025-2023</f>
        <v>2</v>
      </c>
      <c r="H122" s="253"/>
    </row>
    <row r="123" spans="1:8">
      <c r="A123" s="51">
        <v>115</v>
      </c>
      <c r="B123" s="6" t="s">
        <v>62</v>
      </c>
      <c r="C123" s="23" t="s">
        <v>364</v>
      </c>
      <c r="D123" s="275" t="s">
        <v>717</v>
      </c>
      <c r="E123" s="9" t="s">
        <v>34</v>
      </c>
      <c r="F123" s="8">
        <v>33681</v>
      </c>
      <c r="G123" s="9">
        <f>2025-1992</f>
        <v>33</v>
      </c>
      <c r="H123" s="252" t="s">
        <v>148</v>
      </c>
    </row>
    <row r="124" spans="1:8" ht="15.75" customHeight="1" thickBot="1">
      <c r="A124" s="11">
        <v>116</v>
      </c>
      <c r="B124" s="15" t="s">
        <v>63</v>
      </c>
      <c r="C124" s="16" t="s">
        <v>353</v>
      </c>
      <c r="D124" s="262"/>
      <c r="E124" s="16" t="s">
        <v>4</v>
      </c>
      <c r="F124" s="17">
        <v>25085</v>
      </c>
      <c r="G124" s="16">
        <f>2025-1968</f>
        <v>57</v>
      </c>
      <c r="H124" s="253"/>
    </row>
    <row r="125" spans="1:8" ht="15.75" customHeight="1" thickBot="1">
      <c r="A125" s="51">
        <v>117</v>
      </c>
      <c r="B125" s="15" t="s">
        <v>731</v>
      </c>
      <c r="C125" s="16" t="s">
        <v>732</v>
      </c>
      <c r="D125" s="262"/>
      <c r="E125" s="16" t="s">
        <v>7</v>
      </c>
      <c r="F125" s="17" t="s">
        <v>733</v>
      </c>
      <c r="G125" s="16">
        <f>2025-1962</f>
        <v>63</v>
      </c>
      <c r="H125" s="253"/>
    </row>
    <row r="126" spans="1:8" ht="15.75" customHeight="1" thickBot="1">
      <c r="A126" s="51">
        <v>118</v>
      </c>
      <c r="B126" s="85"/>
      <c r="C126" s="84"/>
      <c r="D126" s="276"/>
      <c r="E126" s="84"/>
      <c r="F126" s="86"/>
      <c r="G126" s="84"/>
      <c r="H126" s="254"/>
    </row>
    <row r="127" spans="1:8" ht="14.4" thickBot="1">
      <c r="A127" s="11">
        <v>119</v>
      </c>
      <c r="B127" s="110" t="s">
        <v>64</v>
      </c>
      <c r="C127" s="24" t="s">
        <v>361</v>
      </c>
      <c r="D127" s="262" t="s">
        <v>718</v>
      </c>
      <c r="E127" s="13" t="s">
        <v>9</v>
      </c>
      <c r="F127" s="112">
        <v>34091</v>
      </c>
      <c r="G127" s="13">
        <f>2025-1993</f>
        <v>32</v>
      </c>
      <c r="H127" s="253" t="s">
        <v>147</v>
      </c>
    </row>
    <row r="128" spans="1:8" ht="15" customHeight="1" thickBot="1">
      <c r="A128" s="51">
        <v>120</v>
      </c>
      <c r="B128" s="88" t="s">
        <v>407</v>
      </c>
      <c r="C128" s="16" t="s">
        <v>258</v>
      </c>
      <c r="D128" s="262"/>
      <c r="E128" s="16" t="s">
        <v>11</v>
      </c>
      <c r="F128" s="17">
        <v>31376</v>
      </c>
      <c r="G128" s="16">
        <f>2025-1985</f>
        <v>40</v>
      </c>
      <c r="H128" s="253"/>
    </row>
    <row r="129" spans="1:8" ht="15.75" customHeight="1">
      <c r="A129" s="51">
        <v>121</v>
      </c>
      <c r="B129" s="88" t="s">
        <v>65</v>
      </c>
      <c r="C129" s="16" t="s">
        <v>362</v>
      </c>
      <c r="D129" s="262"/>
      <c r="E129" s="16" t="s">
        <v>43</v>
      </c>
      <c r="F129" s="17">
        <v>43790</v>
      </c>
      <c r="G129" s="16">
        <f>2025-2019</f>
        <v>6</v>
      </c>
      <c r="H129" s="253"/>
    </row>
    <row r="130" spans="1:8" ht="15.75" customHeight="1" thickBot="1">
      <c r="A130" s="11">
        <v>122</v>
      </c>
      <c r="B130" s="103" t="s">
        <v>567</v>
      </c>
      <c r="C130" s="16" t="s">
        <v>361</v>
      </c>
      <c r="D130" s="262"/>
      <c r="E130" s="31" t="s">
        <v>4</v>
      </c>
      <c r="F130" s="31" t="s">
        <v>568</v>
      </c>
      <c r="G130" s="31">
        <f>2025-1972</f>
        <v>53</v>
      </c>
      <c r="H130" s="253"/>
    </row>
    <row r="131" spans="1:8" ht="15.75" customHeight="1" thickBot="1">
      <c r="A131" s="51">
        <v>123</v>
      </c>
      <c r="B131" s="124" t="s">
        <v>569</v>
      </c>
      <c r="C131" s="19" t="s">
        <v>362</v>
      </c>
      <c r="D131" s="262"/>
      <c r="E131" s="30" t="s">
        <v>7</v>
      </c>
      <c r="F131" s="30" t="s">
        <v>570</v>
      </c>
      <c r="G131" s="30">
        <f>2025-1966</f>
        <v>59</v>
      </c>
      <c r="H131" s="253"/>
    </row>
    <row r="132" spans="1:8">
      <c r="A132" s="51">
        <v>124</v>
      </c>
      <c r="B132" s="6" t="s">
        <v>484</v>
      </c>
      <c r="C132" s="23" t="s">
        <v>256</v>
      </c>
      <c r="D132" s="275" t="s">
        <v>828</v>
      </c>
      <c r="E132" s="9" t="s">
        <v>9</v>
      </c>
      <c r="F132" s="8">
        <v>33976</v>
      </c>
      <c r="G132" s="9">
        <f>2025-1993</f>
        <v>32</v>
      </c>
      <c r="H132" s="252" t="s">
        <v>149</v>
      </c>
    </row>
    <row r="133" spans="1:8" ht="15" customHeight="1" thickBot="1">
      <c r="A133" s="11">
        <v>125</v>
      </c>
      <c r="B133" s="15" t="s">
        <v>66</v>
      </c>
      <c r="C133" s="16" t="s">
        <v>394</v>
      </c>
      <c r="D133" s="262"/>
      <c r="E133" s="16" t="s">
        <v>4</v>
      </c>
      <c r="F133" s="17">
        <v>21916</v>
      </c>
      <c r="G133" s="16">
        <f>2025-1960</f>
        <v>65</v>
      </c>
      <c r="H133" s="253"/>
    </row>
    <row r="134" spans="1:8" ht="15.75" customHeight="1" thickBot="1">
      <c r="A134" s="51">
        <v>126</v>
      </c>
      <c r="B134" s="15" t="s">
        <v>67</v>
      </c>
      <c r="C134" s="84" t="s">
        <v>363</v>
      </c>
      <c r="D134" s="262"/>
      <c r="E134" s="84" t="s">
        <v>7</v>
      </c>
      <c r="F134" s="86">
        <v>21952</v>
      </c>
      <c r="G134" s="84">
        <f>2025-1960</f>
        <v>65</v>
      </c>
      <c r="H134" s="253"/>
    </row>
    <row r="135" spans="1:8" ht="15.75" customHeight="1" thickBot="1">
      <c r="A135" s="51">
        <v>127</v>
      </c>
      <c r="B135" s="85" t="s">
        <v>829</v>
      </c>
      <c r="C135" s="120"/>
      <c r="D135" s="276"/>
      <c r="E135" s="120" t="s">
        <v>5</v>
      </c>
      <c r="F135" s="121" t="s">
        <v>830</v>
      </c>
      <c r="G135" s="120">
        <f>2025-1997</f>
        <v>28</v>
      </c>
      <c r="H135" s="254"/>
    </row>
    <row r="136" spans="1:8" ht="14.4" thickBot="1">
      <c r="A136" s="11">
        <v>128</v>
      </c>
      <c r="B136" s="110" t="s">
        <v>68</v>
      </c>
      <c r="C136" s="24" t="s">
        <v>299</v>
      </c>
      <c r="D136" s="290" t="s">
        <v>719</v>
      </c>
      <c r="E136" s="13" t="s">
        <v>9</v>
      </c>
      <c r="F136" s="112">
        <v>33060</v>
      </c>
      <c r="G136" s="13">
        <f>2025-1990</f>
        <v>35</v>
      </c>
      <c r="H136" s="255" t="s">
        <v>148</v>
      </c>
    </row>
    <row r="137" spans="1:8" ht="15" customHeight="1" thickBot="1">
      <c r="A137" s="51">
        <v>129</v>
      </c>
      <c r="B137" s="88" t="s">
        <v>69</v>
      </c>
      <c r="C137" s="16" t="s">
        <v>337</v>
      </c>
      <c r="D137" s="294"/>
      <c r="E137" s="16" t="s">
        <v>7</v>
      </c>
      <c r="F137" s="17">
        <v>22915</v>
      </c>
      <c r="G137" s="16">
        <f>2025-1962</f>
        <v>63</v>
      </c>
      <c r="H137" s="256"/>
    </row>
    <row r="138" spans="1:8" ht="15.75" customHeight="1" thickBot="1">
      <c r="A138" s="51">
        <v>130</v>
      </c>
      <c r="B138" s="108" t="s">
        <v>70</v>
      </c>
      <c r="C138" s="19" t="s">
        <v>336</v>
      </c>
      <c r="D138" s="259"/>
      <c r="E138" s="19" t="s">
        <v>4</v>
      </c>
      <c r="F138" s="20">
        <v>23985</v>
      </c>
      <c r="G138" s="19">
        <f>2025-1965</f>
        <v>60</v>
      </c>
      <c r="H138" s="257"/>
    </row>
    <row r="139" spans="1:8" ht="14.4" thickBot="1">
      <c r="A139" s="11">
        <v>131</v>
      </c>
      <c r="B139" s="87" t="s">
        <v>71</v>
      </c>
      <c r="C139" s="23" t="s">
        <v>356</v>
      </c>
      <c r="D139" s="258" t="s">
        <v>715</v>
      </c>
      <c r="E139" s="9" t="s">
        <v>9</v>
      </c>
      <c r="F139" s="8">
        <v>32584</v>
      </c>
      <c r="G139" s="9">
        <f>2025-1989</f>
        <v>36</v>
      </c>
      <c r="H139" s="260" t="s">
        <v>433</v>
      </c>
    </row>
    <row r="140" spans="1:8" ht="15" customHeight="1" thickBot="1">
      <c r="A140" s="51">
        <v>132</v>
      </c>
      <c r="B140" s="88" t="s">
        <v>72</v>
      </c>
      <c r="C140" s="16" t="s">
        <v>354</v>
      </c>
      <c r="D140" s="294"/>
      <c r="E140" s="16" t="s">
        <v>7</v>
      </c>
      <c r="F140" s="17">
        <v>19725</v>
      </c>
      <c r="G140" s="16">
        <f>2025-1954</f>
        <v>71</v>
      </c>
      <c r="H140" s="256"/>
    </row>
    <row r="141" spans="1:8" ht="15" customHeight="1">
      <c r="A141" s="51">
        <v>133</v>
      </c>
      <c r="B141" s="88" t="s">
        <v>73</v>
      </c>
      <c r="C141" s="16" t="s">
        <v>279</v>
      </c>
      <c r="D141" s="294"/>
      <c r="E141" s="16" t="s">
        <v>4</v>
      </c>
      <c r="F141" s="17">
        <v>21950</v>
      </c>
      <c r="G141" s="16">
        <f>2025-1960</f>
        <v>65</v>
      </c>
      <c r="H141" s="256"/>
    </row>
    <row r="142" spans="1:8" ht="15" customHeight="1" thickBot="1">
      <c r="A142" s="11">
        <v>134</v>
      </c>
      <c r="B142" s="88" t="s">
        <v>1177</v>
      </c>
      <c r="C142" s="16" t="s">
        <v>377</v>
      </c>
      <c r="D142" s="294"/>
      <c r="E142" s="16" t="s">
        <v>5</v>
      </c>
      <c r="F142" s="17">
        <v>33186</v>
      </c>
      <c r="G142" s="16">
        <f>2025-1990</f>
        <v>35</v>
      </c>
      <c r="H142" s="256"/>
    </row>
    <row r="143" spans="1:8" ht="15.75" customHeight="1" thickBot="1">
      <c r="A143" s="51">
        <v>135</v>
      </c>
      <c r="B143" s="88" t="s">
        <v>74</v>
      </c>
      <c r="C143" s="16" t="s">
        <v>339</v>
      </c>
      <c r="D143" s="294"/>
      <c r="E143" s="16" t="s">
        <v>8</v>
      </c>
      <c r="F143" s="17">
        <v>43249</v>
      </c>
      <c r="G143" s="16">
        <f>2025-2018</f>
        <v>7</v>
      </c>
      <c r="H143" s="256"/>
    </row>
    <row r="144" spans="1:8" ht="15.75" customHeight="1" thickBot="1">
      <c r="A144" s="51">
        <v>136</v>
      </c>
      <c r="B144" s="83" t="s">
        <v>437</v>
      </c>
      <c r="C144" s="84" t="s">
        <v>438</v>
      </c>
      <c r="D144" s="295"/>
      <c r="E144" s="84" t="s">
        <v>6</v>
      </c>
      <c r="F144" s="86">
        <v>44721</v>
      </c>
      <c r="G144" s="84">
        <f>2025-2022</f>
        <v>3</v>
      </c>
      <c r="H144" s="261"/>
    </row>
    <row r="145" spans="1:8" ht="14.4" thickBot="1">
      <c r="A145" s="11">
        <v>137</v>
      </c>
      <c r="B145" s="110" t="s">
        <v>75</v>
      </c>
      <c r="C145" s="24" t="s">
        <v>1112</v>
      </c>
      <c r="D145" s="290" t="s">
        <v>831</v>
      </c>
      <c r="E145" s="13" t="s">
        <v>9</v>
      </c>
      <c r="F145" s="112">
        <v>34628</v>
      </c>
      <c r="G145" s="13">
        <f>2025-1994</f>
        <v>31</v>
      </c>
      <c r="H145" s="255" t="s">
        <v>148</v>
      </c>
    </row>
    <row r="146" spans="1:8" ht="15" customHeight="1" thickBot="1">
      <c r="A146" s="51">
        <v>138</v>
      </c>
      <c r="B146" s="88" t="s">
        <v>76</v>
      </c>
      <c r="C146" s="16" t="s">
        <v>338</v>
      </c>
      <c r="D146" s="294"/>
      <c r="E146" s="16" t="s">
        <v>7</v>
      </c>
      <c r="F146" s="17">
        <v>18780</v>
      </c>
      <c r="G146" s="16">
        <f>2025-1951</f>
        <v>74</v>
      </c>
      <c r="H146" s="256"/>
    </row>
    <row r="147" spans="1:8" ht="15.75" customHeight="1" thickBot="1">
      <c r="A147" s="51">
        <v>139</v>
      </c>
      <c r="B147" s="108" t="s">
        <v>77</v>
      </c>
      <c r="C147" s="19" t="s">
        <v>357</v>
      </c>
      <c r="D147" s="259"/>
      <c r="E147" s="19" t="s">
        <v>4</v>
      </c>
      <c r="F147" s="20">
        <v>20557</v>
      </c>
      <c r="G147" s="19">
        <f>2025-1956</f>
        <v>69</v>
      </c>
      <c r="H147" s="257"/>
    </row>
    <row r="148" spans="1:8" ht="14.4" thickBot="1">
      <c r="A148" s="11">
        <v>140</v>
      </c>
      <c r="B148" s="87" t="s">
        <v>78</v>
      </c>
      <c r="C148" s="23" t="s">
        <v>401</v>
      </c>
      <c r="D148" s="258" t="s">
        <v>200</v>
      </c>
      <c r="E148" s="9" t="s">
        <v>9</v>
      </c>
      <c r="F148" s="8">
        <v>29035</v>
      </c>
      <c r="G148" s="9">
        <f>2025-1979</f>
        <v>46</v>
      </c>
      <c r="H148" s="260" t="s">
        <v>146</v>
      </c>
    </row>
    <row r="149" spans="1:8" ht="15" customHeight="1" thickBot="1">
      <c r="A149" s="51">
        <v>141</v>
      </c>
      <c r="B149" s="88" t="s">
        <v>79</v>
      </c>
      <c r="C149" s="16" t="s">
        <v>289</v>
      </c>
      <c r="D149" s="294"/>
      <c r="E149" s="16" t="s">
        <v>5</v>
      </c>
      <c r="F149" s="17">
        <v>32042</v>
      </c>
      <c r="G149" s="16">
        <f>2025-1987</f>
        <v>38</v>
      </c>
      <c r="H149" s="256"/>
    </row>
    <row r="150" spans="1:8" ht="15" customHeight="1">
      <c r="A150" s="51">
        <v>142</v>
      </c>
      <c r="B150" s="88" t="s">
        <v>218</v>
      </c>
      <c r="C150" s="16" t="s">
        <v>257</v>
      </c>
      <c r="D150" s="294"/>
      <c r="E150" s="16" t="s">
        <v>8</v>
      </c>
      <c r="F150" s="17">
        <v>39881</v>
      </c>
      <c r="G150" s="16">
        <f>2025-2009</f>
        <v>16</v>
      </c>
      <c r="H150" s="256"/>
    </row>
    <row r="151" spans="1:8" ht="15.75" customHeight="1" thickBot="1">
      <c r="A151" s="11">
        <v>143</v>
      </c>
      <c r="B151" s="83" t="s">
        <v>80</v>
      </c>
      <c r="C151" s="84" t="s">
        <v>396</v>
      </c>
      <c r="D151" s="295"/>
      <c r="E151" s="84" t="s">
        <v>6</v>
      </c>
      <c r="F151" s="86">
        <v>41032</v>
      </c>
      <c r="G151" s="84">
        <f>2025-2012</f>
        <v>13</v>
      </c>
      <c r="H151" s="261"/>
    </row>
    <row r="152" spans="1:8" ht="14.4" thickBot="1">
      <c r="A152" s="51">
        <v>144</v>
      </c>
      <c r="B152" s="110" t="s">
        <v>81</v>
      </c>
      <c r="C152" s="24" t="s">
        <v>333</v>
      </c>
      <c r="D152" s="290" t="s">
        <v>716</v>
      </c>
      <c r="E152" s="13" t="s">
        <v>9</v>
      </c>
      <c r="F152" s="112">
        <v>31736</v>
      </c>
      <c r="G152" s="13">
        <f>2025-1986</f>
        <v>39</v>
      </c>
      <c r="H152" s="255" t="s">
        <v>433</v>
      </c>
    </row>
    <row r="153" spans="1:8" ht="15.75" customHeight="1">
      <c r="A153" s="51">
        <v>145</v>
      </c>
      <c r="B153" s="88" t="s">
        <v>82</v>
      </c>
      <c r="C153" s="16" t="s">
        <v>254</v>
      </c>
      <c r="D153" s="294"/>
      <c r="E153" s="16" t="s">
        <v>5</v>
      </c>
      <c r="F153" s="17">
        <v>31990</v>
      </c>
      <c r="G153" s="16">
        <f>2025-1987</f>
        <v>38</v>
      </c>
      <c r="H153" s="256"/>
    </row>
    <row r="154" spans="1:8" ht="15.75" customHeight="1" thickBot="1">
      <c r="A154" s="11">
        <v>146</v>
      </c>
      <c r="B154" s="108" t="s">
        <v>1164</v>
      </c>
      <c r="C154" s="19" t="s">
        <v>491</v>
      </c>
      <c r="D154" s="259"/>
      <c r="E154" s="30" t="s">
        <v>8</v>
      </c>
      <c r="F154" s="43">
        <v>44843</v>
      </c>
      <c r="G154" s="30">
        <f>2025-2022</f>
        <v>3</v>
      </c>
      <c r="H154" s="257"/>
    </row>
    <row r="155" spans="1:8" ht="14.4" thickBot="1">
      <c r="A155" s="51">
        <v>147</v>
      </c>
      <c r="B155" s="87" t="s">
        <v>83</v>
      </c>
      <c r="C155" s="23" t="s">
        <v>351</v>
      </c>
      <c r="D155" s="258" t="s">
        <v>720</v>
      </c>
      <c r="E155" s="9" t="s">
        <v>9</v>
      </c>
      <c r="F155" s="8">
        <v>23833</v>
      </c>
      <c r="G155" s="9">
        <f>2025-1965</f>
        <v>60</v>
      </c>
      <c r="H155" s="260" t="s">
        <v>146</v>
      </c>
    </row>
    <row r="156" spans="1:8" ht="15" customHeight="1">
      <c r="A156" s="51">
        <v>148</v>
      </c>
      <c r="B156" s="88" t="s">
        <v>84</v>
      </c>
      <c r="C156" s="16" t="s">
        <v>349</v>
      </c>
      <c r="D156" s="294"/>
      <c r="E156" s="16" t="s">
        <v>5</v>
      </c>
      <c r="F156" s="17">
        <v>25580</v>
      </c>
      <c r="G156" s="16">
        <f>2025-1970</f>
        <v>55</v>
      </c>
      <c r="H156" s="256"/>
    </row>
    <row r="157" spans="1:8" ht="15" customHeight="1" thickBot="1">
      <c r="A157" s="11">
        <v>149</v>
      </c>
      <c r="B157" s="88" t="s">
        <v>85</v>
      </c>
      <c r="C157" s="16" t="s">
        <v>352</v>
      </c>
      <c r="D157" s="294"/>
      <c r="E157" s="16" t="s">
        <v>8</v>
      </c>
      <c r="F157" s="17">
        <v>35794</v>
      </c>
      <c r="G157" s="16">
        <f>2025-1997</f>
        <v>28</v>
      </c>
      <c r="H157" s="256"/>
    </row>
    <row r="158" spans="1:8" ht="15.75" customHeight="1" thickBot="1">
      <c r="A158" s="51">
        <v>150</v>
      </c>
      <c r="B158" s="83" t="s">
        <v>86</v>
      </c>
      <c r="C158" s="84" t="s">
        <v>350</v>
      </c>
      <c r="D158" s="295"/>
      <c r="E158" s="84" t="s">
        <v>8</v>
      </c>
      <c r="F158" s="86">
        <v>36969</v>
      </c>
      <c r="G158" s="84">
        <f>2025-2001</f>
        <v>24</v>
      </c>
      <c r="H158" s="261"/>
    </row>
    <row r="159" spans="1:8">
      <c r="A159" s="51">
        <v>151</v>
      </c>
      <c r="B159" s="110" t="s">
        <v>87</v>
      </c>
      <c r="C159" s="24" t="s">
        <v>340</v>
      </c>
      <c r="D159" s="290" t="s">
        <v>716</v>
      </c>
      <c r="E159" s="13" t="s">
        <v>9</v>
      </c>
      <c r="F159" s="112">
        <v>33253</v>
      </c>
      <c r="G159" s="13">
        <f>2025-1991</f>
        <v>34</v>
      </c>
      <c r="H159" s="255" t="s">
        <v>433</v>
      </c>
    </row>
    <row r="160" spans="1:8" ht="15" customHeight="1" thickBot="1">
      <c r="A160" s="11">
        <v>152</v>
      </c>
      <c r="B160" s="88" t="s">
        <v>88</v>
      </c>
      <c r="C160" s="16" t="s">
        <v>328</v>
      </c>
      <c r="D160" s="294"/>
      <c r="E160" s="16" t="s">
        <v>5</v>
      </c>
      <c r="F160" s="17">
        <v>34140</v>
      </c>
      <c r="G160" s="16">
        <f>2025-1993</f>
        <v>32</v>
      </c>
      <c r="H160" s="256"/>
    </row>
    <row r="161" spans="1:8" ht="15" customHeight="1" thickBot="1">
      <c r="A161" s="51">
        <v>153</v>
      </c>
      <c r="B161" s="88" t="s">
        <v>89</v>
      </c>
      <c r="C161" s="16" t="s">
        <v>332</v>
      </c>
      <c r="D161" s="294"/>
      <c r="E161" s="16" t="s">
        <v>8</v>
      </c>
      <c r="F161" s="17">
        <v>43095</v>
      </c>
      <c r="G161" s="16">
        <f>2025-2017</f>
        <v>8</v>
      </c>
      <c r="H161" s="256"/>
    </row>
    <row r="162" spans="1:8" ht="15" customHeight="1">
      <c r="A162" s="51">
        <v>154</v>
      </c>
      <c r="B162" s="88" t="s">
        <v>90</v>
      </c>
      <c r="C162" s="16" t="s">
        <v>326</v>
      </c>
      <c r="D162" s="294"/>
      <c r="E162" s="16" t="s">
        <v>8</v>
      </c>
      <c r="F162" s="17">
        <v>44010</v>
      </c>
      <c r="G162" s="16">
        <f>2025-2020</f>
        <v>5</v>
      </c>
      <c r="H162" s="256"/>
    </row>
    <row r="163" spans="1:8" ht="15" customHeight="1" thickBot="1">
      <c r="A163" s="11">
        <v>155</v>
      </c>
      <c r="B163" s="88" t="s">
        <v>91</v>
      </c>
      <c r="C163" s="16" t="s">
        <v>395</v>
      </c>
      <c r="D163" s="294"/>
      <c r="E163" s="16" t="s">
        <v>7</v>
      </c>
      <c r="F163" s="17">
        <v>23921</v>
      </c>
      <c r="G163" s="16">
        <f>2025-1965</f>
        <v>60</v>
      </c>
      <c r="H163" s="256"/>
    </row>
    <row r="164" spans="1:8" ht="15.75" customHeight="1" thickBot="1">
      <c r="A164" s="51">
        <v>156</v>
      </c>
      <c r="B164" s="108" t="s">
        <v>92</v>
      </c>
      <c r="C164" s="19" t="s">
        <v>327</v>
      </c>
      <c r="D164" s="259"/>
      <c r="E164" s="19" t="s">
        <v>4</v>
      </c>
      <c r="F164" s="20">
        <v>25588</v>
      </c>
      <c r="G164" s="19">
        <f>2025-1970</f>
        <v>55</v>
      </c>
      <c r="H164" s="257"/>
    </row>
    <row r="165" spans="1:8">
      <c r="A165" s="51">
        <v>157</v>
      </c>
      <c r="B165" s="87" t="s">
        <v>93</v>
      </c>
      <c r="C165" s="23" t="s">
        <v>320</v>
      </c>
      <c r="D165" s="275" t="s">
        <v>197</v>
      </c>
      <c r="E165" s="9" t="s">
        <v>9</v>
      </c>
      <c r="F165" s="8">
        <v>33725</v>
      </c>
      <c r="G165" s="9">
        <f>2025-1992</f>
        <v>33</v>
      </c>
      <c r="H165" s="252" t="s">
        <v>193</v>
      </c>
    </row>
    <row r="166" spans="1:8" ht="15" customHeight="1" thickBot="1">
      <c r="A166" s="11">
        <v>158</v>
      </c>
      <c r="B166" s="88" t="s">
        <v>94</v>
      </c>
      <c r="C166" s="16" t="s">
        <v>315</v>
      </c>
      <c r="D166" s="262"/>
      <c r="E166" s="16" t="s">
        <v>5</v>
      </c>
      <c r="F166" s="17">
        <v>34180</v>
      </c>
      <c r="G166" s="16">
        <f>2025-1993</f>
        <v>32</v>
      </c>
      <c r="H166" s="253"/>
    </row>
    <row r="167" spans="1:8" ht="15.75" customHeight="1" thickBot="1">
      <c r="A167" s="51">
        <v>159</v>
      </c>
      <c r="B167" s="15" t="s">
        <v>95</v>
      </c>
      <c r="C167" s="16" t="s">
        <v>321</v>
      </c>
      <c r="D167" s="262"/>
      <c r="E167" s="16" t="s">
        <v>4</v>
      </c>
      <c r="F167" s="17">
        <v>25703</v>
      </c>
      <c r="G167" s="16">
        <f>2025-1970</f>
        <v>55</v>
      </c>
      <c r="H167" s="253"/>
    </row>
    <row r="168" spans="1:8" ht="15.75" customHeight="1">
      <c r="A168" s="51">
        <v>160</v>
      </c>
      <c r="B168" s="15" t="s">
        <v>676</v>
      </c>
      <c r="C168" s="16" t="s">
        <v>677</v>
      </c>
      <c r="D168" s="262"/>
      <c r="E168" s="16" t="s">
        <v>7</v>
      </c>
      <c r="F168" s="17" t="s">
        <v>678</v>
      </c>
      <c r="G168" s="16">
        <f>2025-1957</f>
        <v>68</v>
      </c>
      <c r="H168" s="253"/>
    </row>
    <row r="169" spans="1:8" ht="15.75" customHeight="1" thickBot="1">
      <c r="A169" s="11">
        <v>161</v>
      </c>
      <c r="B169" s="119" t="s">
        <v>798</v>
      </c>
      <c r="C169" s="120" t="s">
        <v>799</v>
      </c>
      <c r="D169" s="276"/>
      <c r="E169" s="120" t="s">
        <v>8</v>
      </c>
      <c r="F169" s="121" t="s">
        <v>800</v>
      </c>
      <c r="G169" s="120">
        <f>2025-2023</f>
        <v>2</v>
      </c>
      <c r="H169" s="254"/>
    </row>
    <row r="170" spans="1:8" ht="14.4" thickBot="1">
      <c r="A170" s="51">
        <v>162</v>
      </c>
      <c r="B170" s="125" t="s">
        <v>96</v>
      </c>
      <c r="C170" s="24" t="s">
        <v>261</v>
      </c>
      <c r="D170" s="262" t="s">
        <v>720</v>
      </c>
      <c r="E170" s="13" t="s">
        <v>9</v>
      </c>
      <c r="F170" s="112">
        <v>30822</v>
      </c>
      <c r="G170" s="13">
        <f>2025-1984</f>
        <v>41</v>
      </c>
      <c r="H170" s="253" t="s">
        <v>146</v>
      </c>
    </row>
    <row r="171" spans="1:8" ht="15" customHeight="1">
      <c r="A171" s="51">
        <v>163</v>
      </c>
      <c r="B171" s="106" t="s">
        <v>97</v>
      </c>
      <c r="C171" s="16" t="s">
        <v>248</v>
      </c>
      <c r="D171" s="262"/>
      <c r="E171" s="16" t="s">
        <v>5</v>
      </c>
      <c r="F171" s="17">
        <v>33545</v>
      </c>
      <c r="G171" s="16">
        <f>2025-1991</f>
        <v>34</v>
      </c>
      <c r="H171" s="253"/>
    </row>
    <row r="172" spans="1:8" ht="15" customHeight="1" thickBot="1">
      <c r="A172" s="11">
        <v>164</v>
      </c>
      <c r="B172" s="106" t="s">
        <v>738</v>
      </c>
      <c r="C172" s="16" t="s">
        <v>322</v>
      </c>
      <c r="D172" s="262"/>
      <c r="E172" s="16" t="s">
        <v>8</v>
      </c>
      <c r="F172" s="17">
        <v>43795</v>
      </c>
      <c r="G172" s="16">
        <f>2025-2019</f>
        <v>6</v>
      </c>
      <c r="H172" s="253"/>
    </row>
    <row r="173" spans="1:8" ht="15" customHeight="1" thickBot="1">
      <c r="A173" s="51">
        <v>165</v>
      </c>
      <c r="B173" s="106" t="s">
        <v>98</v>
      </c>
      <c r="C173" s="16" t="s">
        <v>270</v>
      </c>
      <c r="D173" s="262"/>
      <c r="E173" s="16" t="s">
        <v>7</v>
      </c>
      <c r="F173" s="17">
        <v>18393</v>
      </c>
      <c r="G173" s="16">
        <f>2025-1950</f>
        <v>75</v>
      </c>
      <c r="H173" s="253"/>
    </row>
    <row r="174" spans="1:8" ht="15.75" customHeight="1">
      <c r="A174" s="51">
        <v>166</v>
      </c>
      <c r="B174" s="106" t="s">
        <v>99</v>
      </c>
      <c r="C174" s="16" t="s">
        <v>265</v>
      </c>
      <c r="D174" s="262"/>
      <c r="E174" s="16" t="s">
        <v>4</v>
      </c>
      <c r="F174" s="17">
        <v>20909</v>
      </c>
      <c r="G174" s="16">
        <f>2025-1957</f>
        <v>68</v>
      </c>
      <c r="H174" s="253"/>
    </row>
    <row r="175" spans="1:8" ht="15.75" customHeight="1" thickBot="1">
      <c r="A175" s="11">
        <v>167</v>
      </c>
      <c r="B175" s="107" t="s">
        <v>801</v>
      </c>
      <c r="C175" s="84" t="s">
        <v>802</v>
      </c>
      <c r="D175" s="276"/>
      <c r="E175" s="84" t="s">
        <v>6</v>
      </c>
      <c r="F175" s="86" t="s">
        <v>803</v>
      </c>
      <c r="G175" s="84">
        <f>2025-2024</f>
        <v>1</v>
      </c>
      <c r="H175" s="254"/>
    </row>
    <row r="176" spans="1:8" ht="14.4" thickBot="1">
      <c r="A176" s="51">
        <v>168</v>
      </c>
      <c r="B176" s="110" t="s">
        <v>100</v>
      </c>
      <c r="C176" s="24" t="s">
        <v>400</v>
      </c>
      <c r="D176" s="290" t="s">
        <v>832</v>
      </c>
      <c r="E176" s="13" t="s">
        <v>9</v>
      </c>
      <c r="F176" s="112">
        <v>34156</v>
      </c>
      <c r="G176" s="13">
        <f>2025-1993</f>
        <v>32</v>
      </c>
      <c r="H176" s="255" t="s">
        <v>148</v>
      </c>
    </row>
    <row r="177" spans="1:8" ht="15" customHeight="1">
      <c r="A177" s="51">
        <v>169</v>
      </c>
      <c r="B177" s="88" t="s">
        <v>101</v>
      </c>
      <c r="C177" s="16" t="s">
        <v>291</v>
      </c>
      <c r="D177" s="294"/>
      <c r="E177" s="16" t="s">
        <v>7</v>
      </c>
      <c r="F177" s="17">
        <v>23699</v>
      </c>
      <c r="G177" s="16">
        <f>2025-1964</f>
        <v>61</v>
      </c>
      <c r="H177" s="256"/>
    </row>
    <row r="178" spans="1:8" ht="15.75" customHeight="1" thickBot="1">
      <c r="A178" s="11">
        <v>170</v>
      </c>
      <c r="B178" s="108" t="s">
        <v>102</v>
      </c>
      <c r="C178" s="19" t="s">
        <v>255</v>
      </c>
      <c r="D178" s="259"/>
      <c r="E178" s="19" t="s">
        <v>4</v>
      </c>
      <c r="F178" s="20">
        <v>27249</v>
      </c>
      <c r="G178" s="19">
        <f>2025-1974</f>
        <v>51</v>
      </c>
      <c r="H178" s="257"/>
    </row>
    <row r="179" spans="1:8" ht="14.4" thickBot="1">
      <c r="A179" s="51">
        <v>171</v>
      </c>
      <c r="B179" s="87" t="s">
        <v>103</v>
      </c>
      <c r="C179" s="23" t="s">
        <v>319</v>
      </c>
      <c r="D179" s="258" t="s">
        <v>833</v>
      </c>
      <c r="E179" s="9" t="s">
        <v>9</v>
      </c>
      <c r="F179" s="8">
        <v>25782</v>
      </c>
      <c r="G179" s="9">
        <f>2025-1970</f>
        <v>55</v>
      </c>
      <c r="H179" s="260" t="s">
        <v>146</v>
      </c>
    </row>
    <row r="180" spans="1:8" ht="15" customHeight="1">
      <c r="A180" s="51">
        <v>172</v>
      </c>
      <c r="B180" s="88" t="s">
        <v>485</v>
      </c>
      <c r="C180" s="126" t="s">
        <v>224</v>
      </c>
      <c r="D180" s="294"/>
      <c r="E180" s="16" t="s">
        <v>5</v>
      </c>
      <c r="F180" s="17">
        <v>26733</v>
      </c>
      <c r="G180" s="16">
        <f>2025-1973</f>
        <v>52</v>
      </c>
      <c r="H180" s="256"/>
    </row>
    <row r="181" spans="1:8" ht="15" customHeight="1" thickBot="1">
      <c r="A181" s="11">
        <v>173</v>
      </c>
      <c r="B181" s="88" t="s">
        <v>104</v>
      </c>
      <c r="C181" s="126" t="s">
        <v>226</v>
      </c>
      <c r="D181" s="294"/>
      <c r="E181" s="16" t="s">
        <v>6</v>
      </c>
      <c r="F181" s="17">
        <v>37269</v>
      </c>
      <c r="G181" s="16">
        <f>2025-2002</f>
        <v>23</v>
      </c>
      <c r="H181" s="256"/>
    </row>
    <row r="182" spans="1:8" ht="15" customHeight="1" thickBot="1">
      <c r="A182" s="51">
        <v>174</v>
      </c>
      <c r="B182" s="83" t="s">
        <v>105</v>
      </c>
      <c r="C182" s="127" t="s">
        <v>225</v>
      </c>
      <c r="D182" s="295"/>
      <c r="E182" s="84" t="s">
        <v>6</v>
      </c>
      <c r="F182" s="86">
        <v>39208</v>
      </c>
      <c r="G182" s="84">
        <f>2025-2007</f>
        <v>18</v>
      </c>
      <c r="H182" s="261"/>
    </row>
    <row r="183" spans="1:8">
      <c r="A183" s="51">
        <v>175</v>
      </c>
      <c r="B183" s="110" t="s">
        <v>106</v>
      </c>
      <c r="C183" s="24" t="s">
        <v>282</v>
      </c>
      <c r="D183" s="290" t="s">
        <v>721</v>
      </c>
      <c r="E183" s="13" t="s">
        <v>9</v>
      </c>
      <c r="F183" s="112">
        <v>30898</v>
      </c>
      <c r="G183" s="13">
        <f>2025-1984</f>
        <v>41</v>
      </c>
      <c r="H183" s="252" t="s">
        <v>146</v>
      </c>
    </row>
    <row r="184" spans="1:8" ht="15" customHeight="1" thickBot="1">
      <c r="A184" s="11">
        <v>176</v>
      </c>
      <c r="B184" s="88" t="s">
        <v>107</v>
      </c>
      <c r="C184" s="16" t="s">
        <v>397</v>
      </c>
      <c r="D184" s="294"/>
      <c r="E184" s="16" t="s">
        <v>5</v>
      </c>
      <c r="F184" s="17">
        <v>32561</v>
      </c>
      <c r="G184" s="16">
        <f>2025-1989</f>
        <v>36</v>
      </c>
      <c r="H184" s="253"/>
    </row>
    <row r="185" spans="1:8" ht="15.75" customHeight="1" thickBot="1">
      <c r="A185" s="51">
        <v>177</v>
      </c>
      <c r="B185" s="108" t="s">
        <v>108</v>
      </c>
      <c r="C185" s="19" t="s">
        <v>373</v>
      </c>
      <c r="D185" s="259"/>
      <c r="E185" s="19" t="s">
        <v>8</v>
      </c>
      <c r="F185" s="20">
        <v>41230</v>
      </c>
      <c r="G185" s="19">
        <f>2025-2012</f>
        <v>13</v>
      </c>
      <c r="H185" s="253"/>
    </row>
    <row r="186" spans="1:8" ht="15.75" customHeight="1" thickBot="1">
      <c r="A186" s="51">
        <v>178</v>
      </c>
      <c r="B186" s="116" t="s">
        <v>1140</v>
      </c>
      <c r="C186" s="117"/>
      <c r="D186" s="73"/>
      <c r="E186" s="117" t="s">
        <v>4</v>
      </c>
      <c r="F186" s="118" t="s">
        <v>1141</v>
      </c>
      <c r="G186" s="117">
        <f>2025-1970</f>
        <v>55</v>
      </c>
      <c r="H186" s="254"/>
    </row>
    <row r="187" spans="1:8" ht="14.4" thickBot="1">
      <c r="A187" s="11">
        <v>179</v>
      </c>
      <c r="B187" s="87" t="s">
        <v>109</v>
      </c>
      <c r="C187" s="23" t="s">
        <v>281</v>
      </c>
      <c r="D187" s="258" t="s">
        <v>201</v>
      </c>
      <c r="E187" s="9" t="s">
        <v>9</v>
      </c>
      <c r="F187" s="8">
        <v>31978</v>
      </c>
      <c r="G187" s="9">
        <f>2025-1987</f>
        <v>38</v>
      </c>
      <c r="H187" s="260" t="s">
        <v>193</v>
      </c>
    </row>
    <row r="188" spans="1:8" ht="15" customHeight="1" thickBot="1">
      <c r="A188" s="51">
        <v>180</v>
      </c>
      <c r="B188" s="88" t="s">
        <v>110</v>
      </c>
      <c r="C188" s="16" t="s">
        <v>280</v>
      </c>
      <c r="D188" s="294"/>
      <c r="E188" s="16" t="s">
        <v>5</v>
      </c>
      <c r="F188" s="17">
        <v>34779</v>
      </c>
      <c r="G188" s="16">
        <f>2025-1995</f>
        <v>30</v>
      </c>
      <c r="H188" s="256"/>
    </row>
    <row r="189" spans="1:8" ht="15" customHeight="1">
      <c r="A189" s="51">
        <v>181</v>
      </c>
      <c r="B189" s="88" t="s">
        <v>111</v>
      </c>
      <c r="C189" s="16" t="s">
        <v>398</v>
      </c>
      <c r="D189" s="294"/>
      <c r="E189" s="16" t="s">
        <v>6</v>
      </c>
      <c r="F189" s="17">
        <v>43850</v>
      </c>
      <c r="G189" s="16">
        <f>2025-2020</f>
        <v>5</v>
      </c>
      <c r="H189" s="256"/>
    </row>
    <row r="190" spans="1:8" ht="15" customHeight="1" thickBot="1">
      <c r="A190" s="11">
        <v>182</v>
      </c>
      <c r="B190" s="88" t="s">
        <v>112</v>
      </c>
      <c r="C190" s="16" t="s">
        <v>245</v>
      </c>
      <c r="D190" s="294"/>
      <c r="E190" s="16" t="s">
        <v>7</v>
      </c>
      <c r="F190" s="17">
        <v>20471</v>
      </c>
      <c r="G190" s="16">
        <f>2025-1956</f>
        <v>69</v>
      </c>
      <c r="H190" s="256"/>
    </row>
    <row r="191" spans="1:8" ht="15.75" customHeight="1" thickBot="1">
      <c r="A191" s="51">
        <v>183</v>
      </c>
      <c r="B191" s="83" t="s">
        <v>113</v>
      </c>
      <c r="C191" s="84" t="s">
        <v>252</v>
      </c>
      <c r="D191" s="295"/>
      <c r="E191" s="84" t="s">
        <v>4</v>
      </c>
      <c r="F191" s="86">
        <v>23395</v>
      </c>
      <c r="G191" s="84">
        <f>2025-1964</f>
        <v>61</v>
      </c>
      <c r="H191" s="261"/>
    </row>
    <row r="192" spans="1:8">
      <c r="A192" s="51">
        <v>184</v>
      </c>
      <c r="B192" s="110" t="s">
        <v>114</v>
      </c>
      <c r="C192" s="24" t="s">
        <v>250</v>
      </c>
      <c r="D192" s="290" t="s">
        <v>202</v>
      </c>
      <c r="E192" s="13" t="s">
        <v>9</v>
      </c>
      <c r="F192" s="112">
        <v>28558</v>
      </c>
      <c r="G192" s="13">
        <f>2025-1978</f>
        <v>47</v>
      </c>
      <c r="H192" s="255" t="s">
        <v>193</v>
      </c>
    </row>
    <row r="193" spans="1:13" ht="15" customHeight="1" thickBot="1">
      <c r="A193" s="11">
        <v>185</v>
      </c>
      <c r="B193" s="88" t="s">
        <v>115</v>
      </c>
      <c r="C193" s="16" t="s">
        <v>288</v>
      </c>
      <c r="D193" s="294"/>
      <c r="E193" s="16" t="s">
        <v>5</v>
      </c>
      <c r="F193" s="17">
        <v>29424</v>
      </c>
      <c r="G193" s="16">
        <f>2025-1980</f>
        <v>45</v>
      </c>
      <c r="H193" s="256"/>
    </row>
    <row r="194" spans="1:13" ht="15.75" customHeight="1" thickBot="1">
      <c r="A194" s="51">
        <v>186</v>
      </c>
      <c r="B194" s="108" t="s">
        <v>116</v>
      </c>
      <c r="C194" s="19" t="s">
        <v>312</v>
      </c>
      <c r="D194" s="259"/>
      <c r="E194" s="19" t="s">
        <v>6</v>
      </c>
      <c r="F194" s="20">
        <v>40485</v>
      </c>
      <c r="G194" s="19">
        <f>2025-2010</f>
        <v>15</v>
      </c>
      <c r="H194" s="257"/>
    </row>
    <row r="195" spans="1:13">
      <c r="A195" s="51">
        <v>187</v>
      </c>
      <c r="B195" s="87" t="s">
        <v>117</v>
      </c>
      <c r="C195" s="23" t="s">
        <v>304</v>
      </c>
      <c r="D195" s="258" t="s">
        <v>200</v>
      </c>
      <c r="E195" s="9" t="s">
        <v>9</v>
      </c>
      <c r="F195" s="8">
        <v>32153</v>
      </c>
      <c r="G195" s="9">
        <f>2025-1988</f>
        <v>37</v>
      </c>
      <c r="H195" s="260" t="s">
        <v>223</v>
      </c>
    </row>
    <row r="196" spans="1:13" ht="15" customHeight="1" thickBot="1">
      <c r="A196" s="11">
        <v>188</v>
      </c>
      <c r="B196" s="88" t="s">
        <v>118</v>
      </c>
      <c r="C196" s="16" t="s">
        <v>227</v>
      </c>
      <c r="D196" s="291"/>
      <c r="E196" s="16" t="s">
        <v>119</v>
      </c>
      <c r="F196" s="17">
        <v>33961</v>
      </c>
      <c r="G196" s="16">
        <f>2025-1992</f>
        <v>33</v>
      </c>
      <c r="H196" s="256"/>
    </row>
    <row r="197" spans="1:13" ht="15" customHeight="1" thickBot="1">
      <c r="A197" s="51">
        <v>189</v>
      </c>
      <c r="B197" s="88" t="s">
        <v>120</v>
      </c>
      <c r="C197" s="16" t="s">
        <v>269</v>
      </c>
      <c r="D197" s="291"/>
      <c r="E197" s="16" t="s">
        <v>121</v>
      </c>
      <c r="F197" s="17">
        <v>42471</v>
      </c>
      <c r="G197" s="16">
        <f>2025-2016</f>
        <v>9</v>
      </c>
      <c r="H197" s="256"/>
    </row>
    <row r="198" spans="1:13" ht="15.75" customHeight="1" thickBot="1">
      <c r="A198" s="51">
        <v>190</v>
      </c>
      <c r="B198" s="83" t="s">
        <v>122</v>
      </c>
      <c r="C198" s="84" t="s">
        <v>268</v>
      </c>
      <c r="D198" s="293"/>
      <c r="E198" s="84" t="s">
        <v>7</v>
      </c>
      <c r="F198" s="86">
        <v>21021</v>
      </c>
      <c r="G198" s="84">
        <f>2025-1957</f>
        <v>68</v>
      </c>
      <c r="H198" s="261"/>
    </row>
    <row r="199" spans="1:13" ht="14.4" thickBot="1">
      <c r="A199" s="11">
        <v>191</v>
      </c>
      <c r="B199" s="110" t="s">
        <v>123</v>
      </c>
      <c r="C199" s="24" t="s">
        <v>386</v>
      </c>
      <c r="D199" s="290" t="s">
        <v>203</v>
      </c>
      <c r="E199" s="13" t="s">
        <v>9</v>
      </c>
      <c r="F199" s="112">
        <v>31455</v>
      </c>
      <c r="G199" s="13">
        <f>2025-1986</f>
        <v>39</v>
      </c>
      <c r="H199" s="255" t="s">
        <v>146</v>
      </c>
    </row>
    <row r="200" spans="1:13" ht="15" customHeight="1" thickBot="1">
      <c r="A200" s="51">
        <v>192</v>
      </c>
      <c r="B200" s="88" t="s">
        <v>124</v>
      </c>
      <c r="C200" s="16" t="s">
        <v>303</v>
      </c>
      <c r="D200" s="291"/>
      <c r="E200" s="16" t="s">
        <v>119</v>
      </c>
      <c r="F200" s="17">
        <v>32725</v>
      </c>
      <c r="G200" s="16">
        <f>2025-1989</f>
        <v>36</v>
      </c>
      <c r="H200" s="256"/>
    </row>
    <row r="201" spans="1:13" ht="15" customHeight="1">
      <c r="A201" s="51">
        <v>193</v>
      </c>
      <c r="B201" s="88" t="s">
        <v>125</v>
      </c>
      <c r="C201" s="16" t="s">
        <v>302</v>
      </c>
      <c r="D201" s="291"/>
      <c r="E201" s="16" t="s">
        <v>8</v>
      </c>
      <c r="F201" s="17">
        <v>41770</v>
      </c>
      <c r="G201" s="16">
        <f>2025-2014</f>
        <v>11</v>
      </c>
      <c r="H201" s="256"/>
    </row>
    <row r="202" spans="1:13" ht="15" customHeight="1" thickBot="1">
      <c r="A202" s="11">
        <v>194</v>
      </c>
      <c r="B202" s="88" t="s">
        <v>126</v>
      </c>
      <c r="C202" s="16" t="s">
        <v>300</v>
      </c>
      <c r="D202" s="291"/>
      <c r="E202" s="16" t="s">
        <v>6</v>
      </c>
      <c r="F202" s="17">
        <v>42681</v>
      </c>
      <c r="G202" s="16">
        <f>2025-2016</f>
        <v>9</v>
      </c>
      <c r="H202" s="256"/>
    </row>
    <row r="203" spans="1:13" ht="15" customHeight="1" thickBot="1">
      <c r="A203" s="51">
        <v>195</v>
      </c>
      <c r="B203" s="88" t="s">
        <v>127</v>
      </c>
      <c r="C203" s="16" t="s">
        <v>317</v>
      </c>
      <c r="D203" s="291"/>
      <c r="E203" s="16" t="s">
        <v>7</v>
      </c>
      <c r="F203" s="17">
        <v>19574</v>
      </c>
      <c r="G203" s="16">
        <f>2025-1953</f>
        <v>72</v>
      </c>
      <c r="H203" s="256"/>
      <c r="M203" s="3" t="s">
        <v>1165</v>
      </c>
    </row>
    <row r="204" spans="1:13" ht="15.75" customHeight="1" thickBot="1">
      <c r="A204" s="51">
        <v>196</v>
      </c>
      <c r="B204" s="108" t="s">
        <v>128</v>
      </c>
      <c r="C204" s="19" t="s">
        <v>301</v>
      </c>
      <c r="D204" s="292"/>
      <c r="E204" s="19" t="s">
        <v>4</v>
      </c>
      <c r="F204" s="20">
        <v>24297</v>
      </c>
      <c r="G204" s="19">
        <f>2025-1966</f>
        <v>59</v>
      </c>
      <c r="H204" s="257"/>
    </row>
    <row r="205" spans="1:13" ht="14.4" thickBot="1">
      <c r="A205" s="11">
        <v>197</v>
      </c>
      <c r="B205" s="87" t="s">
        <v>129</v>
      </c>
      <c r="C205" s="23" t="s">
        <v>251</v>
      </c>
      <c r="D205" s="258" t="s">
        <v>720</v>
      </c>
      <c r="E205" s="9" t="s">
        <v>9</v>
      </c>
      <c r="F205" s="8">
        <v>28520</v>
      </c>
      <c r="G205" s="9">
        <f>2025-1978</f>
        <v>47</v>
      </c>
      <c r="H205" s="260" t="s">
        <v>146</v>
      </c>
    </row>
    <row r="206" spans="1:13" ht="15.75" customHeight="1" thickBot="1">
      <c r="A206" s="51">
        <v>198</v>
      </c>
      <c r="B206" s="108" t="s">
        <v>130</v>
      </c>
      <c r="C206" s="19" t="s">
        <v>385</v>
      </c>
      <c r="D206" s="292"/>
      <c r="E206" s="19" t="s">
        <v>4</v>
      </c>
      <c r="F206" s="20">
        <v>19155</v>
      </c>
      <c r="G206" s="19">
        <f>2025-1952</f>
        <v>73</v>
      </c>
      <c r="H206" s="257"/>
    </row>
    <row r="207" spans="1:13">
      <c r="A207" s="51">
        <v>199</v>
      </c>
      <c r="B207" s="6" t="s">
        <v>132</v>
      </c>
      <c r="C207" s="23" t="s">
        <v>229</v>
      </c>
      <c r="D207" s="258" t="s">
        <v>204</v>
      </c>
      <c r="E207" s="9" t="s">
        <v>9</v>
      </c>
      <c r="F207" s="8">
        <v>33106</v>
      </c>
      <c r="G207" s="9">
        <f>2025-1990</f>
        <v>35</v>
      </c>
      <c r="H207" s="260" t="s">
        <v>193</v>
      </c>
    </row>
    <row r="208" spans="1:13" ht="15" customHeight="1" thickBot="1">
      <c r="A208" s="11">
        <v>200</v>
      </c>
      <c r="B208" s="15" t="s">
        <v>133</v>
      </c>
      <c r="C208" s="16" t="s">
        <v>231</v>
      </c>
      <c r="D208" s="291"/>
      <c r="E208" s="16" t="s">
        <v>131</v>
      </c>
      <c r="F208" s="17">
        <v>22817</v>
      </c>
      <c r="G208" s="16">
        <f>2025-1962</f>
        <v>63</v>
      </c>
      <c r="H208" s="256"/>
    </row>
    <row r="209" spans="1:8" ht="15" customHeight="1" thickBot="1">
      <c r="A209" s="51">
        <v>201</v>
      </c>
      <c r="B209" s="15" t="s">
        <v>134</v>
      </c>
      <c r="C209" s="16" t="s">
        <v>271</v>
      </c>
      <c r="D209" s="291"/>
      <c r="E209" s="16" t="s">
        <v>4</v>
      </c>
      <c r="F209" s="17">
        <v>25204</v>
      </c>
      <c r="G209" s="16">
        <f>2025-1969</f>
        <v>56</v>
      </c>
      <c r="H209" s="256"/>
    </row>
    <row r="210" spans="1:8" ht="15.75" customHeight="1">
      <c r="A210" s="51">
        <v>202</v>
      </c>
      <c r="B210" s="15" t="s">
        <v>1152</v>
      </c>
      <c r="C210" s="16" t="s">
        <v>230</v>
      </c>
      <c r="D210" s="291"/>
      <c r="E210" s="16" t="s">
        <v>8</v>
      </c>
      <c r="F210" s="17">
        <v>43266</v>
      </c>
      <c r="G210" s="16">
        <f>2025-2018</f>
        <v>7</v>
      </c>
      <c r="H210" s="256"/>
    </row>
    <row r="211" spans="1:8" ht="15.75" customHeight="1" thickBot="1">
      <c r="A211" s="11">
        <v>203</v>
      </c>
      <c r="B211" s="85" t="s">
        <v>1151</v>
      </c>
      <c r="C211" s="84"/>
      <c r="D211" s="89"/>
      <c r="E211" s="84" t="s">
        <v>8</v>
      </c>
      <c r="F211" s="86" t="s">
        <v>1153</v>
      </c>
      <c r="G211" s="84">
        <f>2025-2024</f>
        <v>1</v>
      </c>
      <c r="H211" s="261"/>
    </row>
    <row r="212" spans="1:8" ht="14.4" thickBot="1">
      <c r="A212" s="51">
        <v>204</v>
      </c>
      <c r="B212" s="110" t="s">
        <v>135</v>
      </c>
      <c r="C212" s="24" t="s">
        <v>331</v>
      </c>
      <c r="D212" s="262" t="s">
        <v>406</v>
      </c>
      <c r="E212" s="13" t="s">
        <v>9</v>
      </c>
      <c r="F212" s="112">
        <v>32458</v>
      </c>
      <c r="G212" s="13">
        <f>2025-1988</f>
        <v>37</v>
      </c>
      <c r="H212" s="253" t="s">
        <v>147</v>
      </c>
    </row>
    <row r="213" spans="1:8" ht="15.75" customHeight="1">
      <c r="A213" s="51">
        <v>205</v>
      </c>
      <c r="B213" s="88" t="s">
        <v>136</v>
      </c>
      <c r="C213" s="16" t="s">
        <v>285</v>
      </c>
      <c r="D213" s="262"/>
      <c r="E213" s="16" t="s">
        <v>4</v>
      </c>
      <c r="F213" s="17">
        <v>23665</v>
      </c>
      <c r="G213" s="16">
        <f>2025-1964</f>
        <v>61</v>
      </c>
      <c r="H213" s="253"/>
    </row>
    <row r="214" spans="1:8" ht="15.75" customHeight="1" thickBot="1">
      <c r="A214" s="11">
        <v>206</v>
      </c>
      <c r="B214" s="83" t="s">
        <v>699</v>
      </c>
      <c r="C214" s="84"/>
      <c r="D214" s="276"/>
      <c r="E214" s="84" t="s">
        <v>5</v>
      </c>
      <c r="F214" s="86" t="s">
        <v>700</v>
      </c>
      <c r="G214" s="84">
        <f>2025-1990</f>
        <v>35</v>
      </c>
      <c r="H214" s="254"/>
    </row>
    <row r="215" spans="1:8" ht="14.4" thickBot="1">
      <c r="A215" s="51">
        <v>207</v>
      </c>
      <c r="B215" s="110" t="s">
        <v>137</v>
      </c>
      <c r="C215" s="24" t="s">
        <v>402</v>
      </c>
      <c r="D215" s="290" t="s">
        <v>853</v>
      </c>
      <c r="E215" s="13" t="s">
        <v>9</v>
      </c>
      <c r="F215" s="112">
        <v>30466</v>
      </c>
      <c r="G215" s="13">
        <f>2025-1983</f>
        <v>42</v>
      </c>
      <c r="H215" s="255" t="s">
        <v>146</v>
      </c>
    </row>
    <row r="216" spans="1:8" ht="15" customHeight="1">
      <c r="A216" s="51">
        <v>208</v>
      </c>
      <c r="B216" s="88" t="s">
        <v>138</v>
      </c>
      <c r="C216" s="16" t="s">
        <v>348</v>
      </c>
      <c r="D216" s="291"/>
      <c r="E216" s="16" t="s">
        <v>4</v>
      </c>
      <c r="F216" s="17">
        <v>23743</v>
      </c>
      <c r="G216" s="16">
        <f>2025-1965</f>
        <v>60</v>
      </c>
      <c r="H216" s="256"/>
    </row>
    <row r="217" spans="1:8" ht="15" customHeight="1" thickBot="1">
      <c r="A217" s="11">
        <v>209</v>
      </c>
      <c r="B217" s="88" t="s">
        <v>139</v>
      </c>
      <c r="C217" s="16" t="s">
        <v>368</v>
      </c>
      <c r="D217" s="291"/>
      <c r="E217" s="16" t="s">
        <v>5</v>
      </c>
      <c r="F217" s="17">
        <v>31259</v>
      </c>
      <c r="G217" s="16">
        <f>2025-1985</f>
        <v>40</v>
      </c>
      <c r="H217" s="256"/>
    </row>
    <row r="218" spans="1:8" ht="15" customHeight="1" thickBot="1">
      <c r="A218" s="51">
        <v>210</v>
      </c>
      <c r="B218" s="88" t="s">
        <v>140</v>
      </c>
      <c r="C218" s="16" t="s">
        <v>309</v>
      </c>
      <c r="D218" s="291"/>
      <c r="E218" s="16" t="s">
        <v>6</v>
      </c>
      <c r="F218" s="17">
        <v>41157</v>
      </c>
      <c r="G218" s="16">
        <f>2025-2012</f>
        <v>13</v>
      </c>
      <c r="H218" s="256"/>
    </row>
    <row r="219" spans="1:8" ht="15.75" customHeight="1" thickBot="1">
      <c r="A219" s="51">
        <v>211</v>
      </c>
      <c r="B219" s="108" t="s">
        <v>141</v>
      </c>
      <c r="C219" s="19" t="s">
        <v>399</v>
      </c>
      <c r="D219" s="292"/>
      <c r="E219" s="19" t="s">
        <v>6</v>
      </c>
      <c r="F219" s="20">
        <v>42783</v>
      </c>
      <c r="G219" s="19">
        <f>2025-2017</f>
        <v>8</v>
      </c>
      <c r="H219" s="257"/>
    </row>
    <row r="220" spans="1:8" ht="14.4" thickBot="1">
      <c r="A220" s="11">
        <v>212</v>
      </c>
      <c r="B220" s="87" t="s">
        <v>142</v>
      </c>
      <c r="C220" s="23" t="s">
        <v>330</v>
      </c>
      <c r="D220" s="275" t="s">
        <v>854</v>
      </c>
      <c r="E220" s="9" t="s">
        <v>9</v>
      </c>
      <c r="F220" s="8">
        <v>32980</v>
      </c>
      <c r="G220" s="9">
        <f>2025-1990</f>
        <v>35</v>
      </c>
      <c r="H220" s="252" t="s">
        <v>433</v>
      </c>
    </row>
    <row r="221" spans="1:8" ht="15" customHeight="1" thickBot="1">
      <c r="A221" s="51">
        <v>213</v>
      </c>
      <c r="B221" s="88" t="s">
        <v>221</v>
      </c>
      <c r="C221" s="16" t="s">
        <v>344</v>
      </c>
      <c r="D221" s="262"/>
      <c r="E221" s="16" t="s">
        <v>4</v>
      </c>
      <c r="F221" s="17">
        <v>25204</v>
      </c>
      <c r="G221" s="16">
        <f>2025-1969</f>
        <v>56</v>
      </c>
      <c r="H221" s="253"/>
    </row>
    <row r="222" spans="1:8" ht="15" customHeight="1">
      <c r="A222" s="51">
        <v>214</v>
      </c>
      <c r="B222" s="88" t="s">
        <v>143</v>
      </c>
      <c r="C222" s="16" t="s">
        <v>329</v>
      </c>
      <c r="D222" s="262"/>
      <c r="E222" s="16" t="s">
        <v>5</v>
      </c>
      <c r="F222" s="17">
        <v>33156</v>
      </c>
      <c r="G222" s="16">
        <f>2025-1990</f>
        <v>35</v>
      </c>
      <c r="H222" s="253"/>
    </row>
    <row r="223" spans="1:8" ht="15.75" customHeight="1" thickBot="1">
      <c r="A223" s="11">
        <v>215</v>
      </c>
      <c r="B223" s="88" t="s">
        <v>144</v>
      </c>
      <c r="C223" s="16" t="s">
        <v>249</v>
      </c>
      <c r="D223" s="262"/>
      <c r="E223" s="16" t="s">
        <v>8</v>
      </c>
      <c r="F223" s="17">
        <v>42129</v>
      </c>
      <c r="G223" s="16">
        <f>2025-2015</f>
        <v>10</v>
      </c>
      <c r="H223" s="253"/>
    </row>
    <row r="224" spans="1:8" ht="15.75" customHeight="1" thickBot="1">
      <c r="A224" s="51">
        <v>216</v>
      </c>
      <c r="B224" s="83" t="s">
        <v>670</v>
      </c>
      <c r="C224" s="84" t="s">
        <v>671</v>
      </c>
      <c r="D224" s="276"/>
      <c r="E224" s="84" t="s">
        <v>6</v>
      </c>
      <c r="F224" s="86" t="s">
        <v>672</v>
      </c>
      <c r="G224" s="84">
        <f>2025-2022</f>
        <v>3</v>
      </c>
      <c r="H224" s="254"/>
    </row>
    <row r="225" spans="1:8">
      <c r="A225" s="51">
        <v>217</v>
      </c>
      <c r="B225" s="110" t="s">
        <v>205</v>
      </c>
      <c r="C225" s="24" t="s">
        <v>387</v>
      </c>
      <c r="D225" s="262" t="s">
        <v>855</v>
      </c>
      <c r="E225" s="13" t="s">
        <v>9</v>
      </c>
      <c r="F225" s="112">
        <v>30107</v>
      </c>
      <c r="G225" s="13">
        <f>2025-1982</f>
        <v>43</v>
      </c>
      <c r="H225" s="253" t="s">
        <v>147</v>
      </c>
    </row>
    <row r="226" spans="1:8" ht="15" customHeight="1" thickBot="1">
      <c r="A226" s="11">
        <v>218</v>
      </c>
      <c r="B226" s="88" t="s">
        <v>206</v>
      </c>
      <c r="C226" s="16" t="s">
        <v>372</v>
      </c>
      <c r="D226" s="262"/>
      <c r="E226" s="16" t="s">
        <v>7</v>
      </c>
      <c r="F226" s="17">
        <v>18280</v>
      </c>
      <c r="G226" s="16">
        <f>2025-1950</f>
        <v>75</v>
      </c>
      <c r="H226" s="253"/>
    </row>
    <row r="227" spans="1:8" ht="15.75" customHeight="1" thickBot="1">
      <c r="A227" s="51">
        <v>219</v>
      </c>
      <c r="B227" s="88" t="s">
        <v>207</v>
      </c>
      <c r="C227" s="16" t="s">
        <v>298</v>
      </c>
      <c r="D227" s="262"/>
      <c r="E227" s="16" t="s">
        <v>8</v>
      </c>
      <c r="F227" s="17">
        <v>40593</v>
      </c>
      <c r="G227" s="16">
        <f>2025-2011</f>
        <v>14</v>
      </c>
      <c r="H227" s="253"/>
    </row>
    <row r="228" spans="1:8" ht="15.75" customHeight="1" thickBot="1">
      <c r="A228" s="51">
        <v>220</v>
      </c>
      <c r="B228" s="108" t="s">
        <v>679</v>
      </c>
      <c r="C228" s="19" t="s">
        <v>372</v>
      </c>
      <c r="D228" s="262"/>
      <c r="E228" s="19" t="s">
        <v>11</v>
      </c>
      <c r="F228" s="20" t="s">
        <v>680</v>
      </c>
      <c r="G228" s="19">
        <f>2025-1979</f>
        <v>46</v>
      </c>
      <c r="H228" s="253"/>
    </row>
    <row r="229" spans="1:8" ht="14.4" thickBot="1">
      <c r="A229" s="11">
        <v>221</v>
      </c>
      <c r="B229" s="49" t="s">
        <v>222</v>
      </c>
      <c r="C229" s="53" t="s">
        <v>316</v>
      </c>
      <c r="D229" s="6" t="s">
        <v>714</v>
      </c>
      <c r="E229" s="45" t="s">
        <v>9</v>
      </c>
      <c r="F229" s="130">
        <v>32986</v>
      </c>
      <c r="G229" s="45">
        <f>2025-1990</f>
        <v>35</v>
      </c>
      <c r="H229" s="113" t="s">
        <v>146</v>
      </c>
    </row>
    <row r="230" spans="1:8" ht="14.4" thickBot="1">
      <c r="A230" s="51">
        <v>222</v>
      </c>
      <c r="B230" s="27" t="s">
        <v>1166</v>
      </c>
      <c r="C230" s="31"/>
      <c r="D230" s="50"/>
      <c r="E230" s="131" t="s">
        <v>7</v>
      </c>
      <c r="F230" s="132">
        <v>18626</v>
      </c>
      <c r="G230" s="131">
        <f>2025-1950</f>
        <v>75</v>
      </c>
      <c r="H230" s="114"/>
    </row>
    <row r="231" spans="1:8" ht="14.4" thickBot="1">
      <c r="A231" s="51">
        <v>223</v>
      </c>
      <c r="B231" s="28" t="s">
        <v>1167</v>
      </c>
      <c r="C231" s="32"/>
      <c r="D231" s="133"/>
      <c r="E231" s="134" t="s">
        <v>4</v>
      </c>
      <c r="F231" s="135">
        <v>20191</v>
      </c>
      <c r="G231" s="134">
        <f>2025-1955</f>
        <v>70</v>
      </c>
      <c r="H231" s="115"/>
    </row>
    <row r="232" spans="1:8" ht="14.4" thickBot="1">
      <c r="A232" s="11">
        <v>224</v>
      </c>
      <c r="B232" s="110" t="s">
        <v>408</v>
      </c>
      <c r="C232" s="305" t="s">
        <v>409</v>
      </c>
      <c r="D232" s="290" t="s">
        <v>200</v>
      </c>
      <c r="E232" s="13" t="s">
        <v>9</v>
      </c>
      <c r="F232" s="37">
        <v>24564</v>
      </c>
      <c r="G232" s="136">
        <f>2025-1967</f>
        <v>58</v>
      </c>
      <c r="H232" s="255" t="s">
        <v>146</v>
      </c>
    </row>
    <row r="233" spans="1:8" ht="14.25" customHeight="1" thickBot="1">
      <c r="A233" s="51">
        <v>225</v>
      </c>
      <c r="B233" s="103" t="s">
        <v>410</v>
      </c>
      <c r="C233" s="306"/>
      <c r="D233" s="294"/>
      <c r="E233" s="16" t="s">
        <v>5</v>
      </c>
      <c r="F233" s="17">
        <v>26501</v>
      </c>
      <c r="G233" s="131">
        <f>2025-1972</f>
        <v>53</v>
      </c>
      <c r="H233" s="256"/>
    </row>
    <row r="234" spans="1:8" ht="15" customHeight="1" thickBot="1">
      <c r="A234" s="51">
        <v>226</v>
      </c>
      <c r="B234" s="124" t="s">
        <v>411</v>
      </c>
      <c r="C234" s="307"/>
      <c r="D234" s="259"/>
      <c r="E234" s="19" t="s">
        <v>8</v>
      </c>
      <c r="F234" s="20">
        <v>37187</v>
      </c>
      <c r="G234" s="137">
        <f>2025-2001</f>
        <v>24</v>
      </c>
      <c r="H234" s="257"/>
    </row>
    <row r="235" spans="1:8" ht="14.4" thickBot="1">
      <c r="A235" s="11">
        <v>227</v>
      </c>
      <c r="B235" s="87" t="s">
        <v>413</v>
      </c>
      <c r="C235" s="308" t="s">
        <v>412</v>
      </c>
      <c r="D235" s="258" t="s">
        <v>1126</v>
      </c>
      <c r="E235" s="9" t="s">
        <v>9</v>
      </c>
      <c r="F235" s="42">
        <v>34453</v>
      </c>
      <c r="G235" s="45">
        <f>2025-1994</f>
        <v>31</v>
      </c>
      <c r="H235" s="260" t="s">
        <v>147</v>
      </c>
    </row>
    <row r="236" spans="1:8" ht="14.25" customHeight="1" thickBot="1">
      <c r="A236" s="51">
        <v>228</v>
      </c>
      <c r="B236" s="103" t="s">
        <v>415</v>
      </c>
      <c r="C236" s="306"/>
      <c r="D236" s="294"/>
      <c r="E236" s="31" t="s">
        <v>7</v>
      </c>
      <c r="F236" s="1">
        <v>24957</v>
      </c>
      <c r="G236" s="131">
        <f>2025-1968</f>
        <v>57</v>
      </c>
      <c r="H236" s="256"/>
    </row>
    <row r="237" spans="1:8" ht="15" customHeight="1">
      <c r="A237" s="51">
        <v>229</v>
      </c>
      <c r="B237" s="103" t="s">
        <v>416</v>
      </c>
      <c r="C237" s="306"/>
      <c r="D237" s="294"/>
      <c r="E237" s="31" t="s">
        <v>4</v>
      </c>
      <c r="F237" s="1">
        <v>25719</v>
      </c>
      <c r="G237" s="131">
        <f>2025-1970</f>
        <v>55</v>
      </c>
      <c r="H237" s="256"/>
    </row>
    <row r="238" spans="1:8" ht="15" customHeight="1" thickBot="1">
      <c r="A238" s="11">
        <v>230</v>
      </c>
      <c r="B238" s="124" t="s">
        <v>1136</v>
      </c>
      <c r="C238" s="307"/>
      <c r="D238" s="259"/>
      <c r="E238" s="30" t="s">
        <v>8</v>
      </c>
      <c r="F238" s="43" t="s">
        <v>1137</v>
      </c>
      <c r="G238" s="137">
        <f>2025-2024</f>
        <v>1</v>
      </c>
      <c r="H238" s="257"/>
    </row>
    <row r="239" spans="1:8" ht="15" customHeight="1" thickBot="1">
      <c r="A239" s="51">
        <v>231</v>
      </c>
      <c r="B239" s="104" t="s">
        <v>470</v>
      </c>
      <c r="C239" s="309"/>
      <c r="D239" s="295"/>
      <c r="E239" s="32" t="s">
        <v>5</v>
      </c>
      <c r="F239" s="34">
        <v>36588</v>
      </c>
      <c r="G239" s="134">
        <f>2025-2000</f>
        <v>25</v>
      </c>
      <c r="H239" s="261"/>
    </row>
    <row r="240" spans="1:8" ht="15">
      <c r="A240" s="51">
        <v>232</v>
      </c>
      <c r="B240" s="79" t="s">
        <v>417</v>
      </c>
      <c r="C240" s="138" t="s">
        <v>418</v>
      </c>
      <c r="D240" s="286" t="s">
        <v>465</v>
      </c>
      <c r="E240" s="136" t="s">
        <v>9</v>
      </c>
      <c r="F240" s="139">
        <v>34518</v>
      </c>
      <c r="G240" s="136">
        <f>2025-1994</f>
        <v>31</v>
      </c>
      <c r="H240" s="253" t="s">
        <v>147</v>
      </c>
    </row>
    <row r="241" spans="1:8" ht="15.6" thickBot="1">
      <c r="A241" s="11">
        <v>233</v>
      </c>
      <c r="B241" s="140" t="s">
        <v>419</v>
      </c>
      <c r="C241" s="141"/>
      <c r="D241" s="286"/>
      <c r="E241" s="131" t="s">
        <v>4</v>
      </c>
      <c r="F241" s="1">
        <v>21023</v>
      </c>
      <c r="G241" s="131">
        <f>2025-1957</f>
        <v>68</v>
      </c>
      <c r="H241" s="253"/>
    </row>
    <row r="242" spans="1:8" ht="15.6" thickBot="1">
      <c r="A242" s="51">
        <v>234</v>
      </c>
      <c r="B242" s="140" t="s">
        <v>420</v>
      </c>
      <c r="C242" s="141"/>
      <c r="D242" s="286"/>
      <c r="E242" s="131" t="s">
        <v>7</v>
      </c>
      <c r="F242" s="1">
        <v>20785</v>
      </c>
      <c r="G242" s="131">
        <f>2025-1956</f>
        <v>69</v>
      </c>
      <c r="H242" s="253"/>
    </row>
    <row r="243" spans="1:8" ht="15.6" thickBot="1">
      <c r="A243" s="51">
        <v>235</v>
      </c>
      <c r="B243" s="142" t="s">
        <v>842</v>
      </c>
      <c r="C243" s="143"/>
      <c r="D243" s="286"/>
      <c r="E243" s="137" t="s">
        <v>6</v>
      </c>
      <c r="F243" s="43" t="s">
        <v>843</v>
      </c>
      <c r="G243" s="137" t="s">
        <v>1123</v>
      </c>
      <c r="H243" s="253"/>
    </row>
    <row r="244" spans="1:8" ht="15.75" customHeight="1" thickBot="1">
      <c r="A244" s="11">
        <v>236</v>
      </c>
      <c r="B244" s="144" t="s">
        <v>421</v>
      </c>
      <c r="C244" s="302" t="s">
        <v>422</v>
      </c>
      <c r="D244" s="275" t="s">
        <v>815</v>
      </c>
      <c r="E244" s="45" t="s">
        <v>9</v>
      </c>
      <c r="F244" s="145">
        <v>33086</v>
      </c>
      <c r="G244" s="45">
        <f>2025-1990</f>
        <v>35</v>
      </c>
      <c r="H244" s="265" t="s">
        <v>223</v>
      </c>
    </row>
    <row r="245" spans="1:8" ht="14.4" thickBot="1">
      <c r="A245" s="51">
        <v>237</v>
      </c>
      <c r="B245" s="103" t="s">
        <v>423</v>
      </c>
      <c r="C245" s="303"/>
      <c r="D245" s="262"/>
      <c r="E245" s="131" t="s">
        <v>7</v>
      </c>
      <c r="F245" s="1">
        <v>21987</v>
      </c>
      <c r="G245" s="131">
        <f>2025-1960</f>
        <v>65</v>
      </c>
      <c r="H245" s="263"/>
    </row>
    <row r="246" spans="1:8" ht="14.4" thickBot="1">
      <c r="A246" s="51">
        <v>238</v>
      </c>
      <c r="B246" s="104" t="s">
        <v>424</v>
      </c>
      <c r="C246" s="304"/>
      <c r="D246" s="276"/>
      <c r="E246" s="134" t="s">
        <v>4</v>
      </c>
      <c r="F246" s="34">
        <v>25496</v>
      </c>
      <c r="G246" s="134">
        <f>2025-1969</f>
        <v>56</v>
      </c>
      <c r="H246" s="264"/>
    </row>
    <row r="247" spans="1:8" ht="15.6" thickBot="1">
      <c r="A247" s="11">
        <v>239</v>
      </c>
      <c r="B247" s="146" t="s">
        <v>425</v>
      </c>
      <c r="C247" s="147" t="s">
        <v>426</v>
      </c>
      <c r="D247" s="262" t="s">
        <v>834</v>
      </c>
      <c r="E247" s="136" t="s">
        <v>9</v>
      </c>
      <c r="F247" s="67">
        <v>33591</v>
      </c>
      <c r="G247" s="136">
        <f>2025-1991</f>
        <v>34</v>
      </c>
      <c r="H247" s="279" t="s">
        <v>433</v>
      </c>
    </row>
    <row r="248" spans="1:8" ht="15.6" thickBot="1">
      <c r="A248" s="51">
        <v>240</v>
      </c>
      <c r="B248" s="103" t="s">
        <v>427</v>
      </c>
      <c r="C248" s="141"/>
      <c r="D248" s="262"/>
      <c r="E248" s="131" t="s">
        <v>5</v>
      </c>
      <c r="F248" s="1">
        <v>33441</v>
      </c>
      <c r="G248" s="131">
        <f>2025-1991</f>
        <v>34</v>
      </c>
      <c r="H248" s="270"/>
    </row>
    <row r="249" spans="1:8" ht="15">
      <c r="A249" s="51">
        <v>241</v>
      </c>
      <c r="B249" s="103" t="s">
        <v>797</v>
      </c>
      <c r="C249" s="141"/>
      <c r="D249" s="262"/>
      <c r="E249" s="131" t="s">
        <v>8</v>
      </c>
      <c r="F249" s="1">
        <v>44579</v>
      </c>
      <c r="G249" s="131">
        <f>2025-2022</f>
        <v>3</v>
      </c>
      <c r="H249" s="270"/>
    </row>
    <row r="250" spans="1:8" ht="15.6" thickBot="1">
      <c r="A250" s="11">
        <v>242</v>
      </c>
      <c r="B250" s="103" t="s">
        <v>428</v>
      </c>
      <c r="C250" s="141"/>
      <c r="D250" s="262"/>
      <c r="E250" s="131" t="s">
        <v>7</v>
      </c>
      <c r="F250" s="1">
        <v>23212</v>
      </c>
      <c r="G250" s="131">
        <f>2025-1963</f>
        <v>62</v>
      </c>
      <c r="H250" s="270"/>
    </row>
    <row r="251" spans="1:8" ht="15.6" thickBot="1">
      <c r="A251" s="51">
        <v>243</v>
      </c>
      <c r="B251" s="124" t="s">
        <v>429</v>
      </c>
      <c r="C251" s="143"/>
      <c r="D251" s="262"/>
      <c r="E251" s="137" t="s">
        <v>4</v>
      </c>
      <c r="F251" s="43">
        <v>23377</v>
      </c>
      <c r="G251" s="137">
        <f>2025-1964</f>
        <v>61</v>
      </c>
      <c r="H251" s="280"/>
    </row>
    <row r="252" spans="1:8" ht="15.6">
      <c r="A252" s="51">
        <v>244</v>
      </c>
      <c r="B252" s="148" t="s">
        <v>430</v>
      </c>
      <c r="C252" s="149" t="s">
        <v>431</v>
      </c>
      <c r="D252" s="275" t="s">
        <v>835</v>
      </c>
      <c r="E252" s="45" t="s">
        <v>9</v>
      </c>
      <c r="F252" s="150">
        <v>34860</v>
      </c>
      <c r="G252" s="45">
        <f>2025-1995</f>
        <v>30</v>
      </c>
      <c r="H252" s="277" t="s">
        <v>147</v>
      </c>
    </row>
    <row r="253" spans="1:8" ht="15.6" thickBot="1">
      <c r="A253" s="11">
        <v>245</v>
      </c>
      <c r="B253" s="151" t="s">
        <v>1142</v>
      </c>
      <c r="C253" s="152"/>
      <c r="D253" s="276"/>
      <c r="E253" s="32" t="s">
        <v>4</v>
      </c>
      <c r="F253" s="153"/>
      <c r="G253" s="32"/>
      <c r="H253" s="278"/>
    </row>
    <row r="254" spans="1:8" ht="15.6" thickBot="1">
      <c r="A254" s="51">
        <v>246</v>
      </c>
      <c r="B254" s="110" t="s">
        <v>451</v>
      </c>
      <c r="C254" s="154" t="s">
        <v>455</v>
      </c>
      <c r="D254" s="290" t="s">
        <v>452</v>
      </c>
      <c r="E254" s="78" t="s">
        <v>9</v>
      </c>
      <c r="F254" s="112">
        <v>29361</v>
      </c>
      <c r="G254" s="13">
        <f>2025-1980</f>
        <v>45</v>
      </c>
      <c r="H254" s="279" t="s">
        <v>149</v>
      </c>
    </row>
    <row r="255" spans="1:8" ht="14.25" customHeight="1">
      <c r="A255" s="51">
        <v>247</v>
      </c>
      <c r="B255" s="88" t="s">
        <v>453</v>
      </c>
      <c r="C255" s="16"/>
      <c r="D255" s="291"/>
      <c r="E255" s="16" t="s">
        <v>7</v>
      </c>
      <c r="F255" s="17">
        <v>18424</v>
      </c>
      <c r="G255" s="16">
        <f>2025-1950</f>
        <v>75</v>
      </c>
      <c r="H255" s="270"/>
    </row>
    <row r="256" spans="1:8" ht="14.4" thickBot="1">
      <c r="A256" s="11">
        <v>248</v>
      </c>
      <c r="B256" s="88" t="s">
        <v>456</v>
      </c>
      <c r="C256" s="16"/>
      <c r="D256" s="291"/>
      <c r="E256" s="16" t="s">
        <v>4</v>
      </c>
      <c r="F256" s="17" t="s">
        <v>457</v>
      </c>
      <c r="G256" s="16">
        <f>2025-1951</f>
        <v>74</v>
      </c>
      <c r="H256" s="270"/>
    </row>
    <row r="257" spans="1:8" ht="14.25" customHeight="1" thickBot="1">
      <c r="A257" s="51">
        <v>249</v>
      </c>
      <c r="B257" s="108" t="s">
        <v>458</v>
      </c>
      <c r="C257" s="19"/>
      <c r="D257" s="292"/>
      <c r="E257" s="19" t="s">
        <v>8</v>
      </c>
      <c r="F257" s="20">
        <v>43007</v>
      </c>
      <c r="G257" s="19">
        <f>2025-2017</f>
        <v>8</v>
      </c>
      <c r="H257" s="280"/>
    </row>
    <row r="258" spans="1:8" ht="15.6">
      <c r="A258" s="51">
        <v>250</v>
      </c>
      <c r="B258" s="155" t="s">
        <v>459</v>
      </c>
      <c r="C258" s="149" t="s">
        <v>460</v>
      </c>
      <c r="D258" s="75" t="s">
        <v>465</v>
      </c>
      <c r="E258" s="45" t="s">
        <v>9</v>
      </c>
      <c r="F258" s="156">
        <v>32058</v>
      </c>
      <c r="G258" s="45">
        <f>2025-1987</f>
        <v>38</v>
      </c>
      <c r="H258" s="269" t="s">
        <v>469</v>
      </c>
    </row>
    <row r="259" spans="1:8" ht="15" customHeight="1" thickBot="1">
      <c r="A259" s="11">
        <v>251</v>
      </c>
      <c r="B259" s="103" t="s">
        <v>462</v>
      </c>
      <c r="C259" s="31"/>
      <c r="D259" s="15"/>
      <c r="E259" s="16" t="s">
        <v>7</v>
      </c>
      <c r="F259" s="157">
        <v>22070</v>
      </c>
      <c r="G259" s="31">
        <f>2025-1960</f>
        <v>65</v>
      </c>
      <c r="H259" s="270"/>
    </row>
    <row r="260" spans="1:8" ht="15" customHeight="1" thickBot="1">
      <c r="A260" s="51">
        <v>252</v>
      </c>
      <c r="B260" s="103" t="s">
        <v>461</v>
      </c>
      <c r="C260" s="31"/>
      <c r="D260" s="15"/>
      <c r="E260" s="16" t="s">
        <v>4</v>
      </c>
      <c r="F260" s="1">
        <v>25693</v>
      </c>
      <c r="G260" s="31">
        <f>2025-1970</f>
        <v>55</v>
      </c>
      <c r="H260" s="270"/>
    </row>
    <row r="261" spans="1:8" ht="15" customHeight="1">
      <c r="A261" s="51">
        <v>253</v>
      </c>
      <c r="B261" s="103" t="s">
        <v>463</v>
      </c>
      <c r="C261" s="31"/>
      <c r="D261" s="15"/>
      <c r="E261" s="16" t="s">
        <v>5</v>
      </c>
      <c r="F261" s="1">
        <v>33836</v>
      </c>
      <c r="G261" s="31">
        <f>2025-1992</f>
        <v>33</v>
      </c>
      <c r="H261" s="270"/>
    </row>
    <row r="262" spans="1:8" ht="15.75" customHeight="1" thickBot="1">
      <c r="A262" s="11">
        <v>254</v>
      </c>
      <c r="B262" s="104" t="s">
        <v>464</v>
      </c>
      <c r="C262" s="32"/>
      <c r="D262" s="85"/>
      <c r="E262" s="32" t="s">
        <v>8</v>
      </c>
      <c r="F262" s="34">
        <v>43505</v>
      </c>
      <c r="G262" s="32">
        <f>2025-2019</f>
        <v>6</v>
      </c>
      <c r="H262" s="271"/>
    </row>
    <row r="263" spans="1:8" ht="15.75" customHeight="1" thickBot="1">
      <c r="A263" s="51">
        <v>255</v>
      </c>
      <c r="B263" s="158" t="s">
        <v>474</v>
      </c>
      <c r="C263" s="154" t="s">
        <v>475</v>
      </c>
      <c r="D263" s="12" t="s">
        <v>476</v>
      </c>
      <c r="E263" s="136" t="s">
        <v>9</v>
      </c>
      <c r="F263" s="67" t="s">
        <v>477</v>
      </c>
      <c r="G263" s="47">
        <f>2025-1998</f>
        <v>27</v>
      </c>
      <c r="H263" s="279" t="s">
        <v>147</v>
      </c>
    </row>
    <row r="264" spans="1:8" ht="15.75" customHeight="1">
      <c r="A264" s="51">
        <v>256</v>
      </c>
      <c r="B264" s="103" t="s">
        <v>478</v>
      </c>
      <c r="C264" s="31"/>
      <c r="D264" s="50"/>
      <c r="E264" s="31" t="s">
        <v>7</v>
      </c>
      <c r="F264" s="1">
        <v>22746</v>
      </c>
      <c r="G264" s="31">
        <f>2025-1962</f>
        <v>63</v>
      </c>
      <c r="H264" s="270"/>
    </row>
    <row r="265" spans="1:8" ht="15.75" customHeight="1" thickBot="1">
      <c r="A265" s="11">
        <v>257</v>
      </c>
      <c r="B265" s="124" t="s">
        <v>479</v>
      </c>
      <c r="C265" s="30"/>
      <c r="D265" s="159"/>
      <c r="E265" s="30" t="s">
        <v>4</v>
      </c>
      <c r="F265" s="43">
        <v>28326</v>
      </c>
      <c r="G265" s="30">
        <f>2025-1977</f>
        <v>48</v>
      </c>
      <c r="H265" s="280"/>
    </row>
    <row r="266" spans="1:8" ht="20.100000000000001" customHeight="1" thickBot="1">
      <c r="A266" s="51">
        <v>258</v>
      </c>
      <c r="B266" s="160" t="s">
        <v>495</v>
      </c>
      <c r="C266" s="149" t="s">
        <v>520</v>
      </c>
      <c r="D266" s="75" t="s">
        <v>723</v>
      </c>
      <c r="E266" s="45" t="s">
        <v>9</v>
      </c>
      <c r="F266" s="161" t="s">
        <v>521</v>
      </c>
      <c r="G266" s="53">
        <f>2025-1997</f>
        <v>28</v>
      </c>
      <c r="H266" s="265" t="s">
        <v>147</v>
      </c>
    </row>
    <row r="267" spans="1:8" ht="20.100000000000001" customHeight="1" thickBot="1">
      <c r="A267" s="51">
        <v>259</v>
      </c>
      <c r="B267" s="104" t="s">
        <v>522</v>
      </c>
      <c r="C267" s="152"/>
      <c r="D267" s="91"/>
      <c r="E267" s="32" t="s">
        <v>4</v>
      </c>
      <c r="F267" s="162" t="s">
        <v>523</v>
      </c>
      <c r="G267" s="32">
        <f>2025-1968</f>
        <v>57</v>
      </c>
      <c r="H267" s="264"/>
    </row>
    <row r="268" spans="1:8" ht="20.100000000000001" customHeight="1" thickBot="1">
      <c r="A268" s="11">
        <v>260</v>
      </c>
      <c r="B268" s="158" t="s">
        <v>496</v>
      </c>
      <c r="C268" s="154" t="s">
        <v>524</v>
      </c>
      <c r="D268" s="111" t="s">
        <v>722</v>
      </c>
      <c r="E268" s="136" t="s">
        <v>9</v>
      </c>
      <c r="F268" s="163" t="s">
        <v>526</v>
      </c>
      <c r="G268" s="47">
        <f>2025-1994</f>
        <v>31</v>
      </c>
      <c r="H268" s="263" t="s">
        <v>147</v>
      </c>
    </row>
    <row r="269" spans="1:8" ht="20.100000000000001" customHeight="1" thickBot="1">
      <c r="A269" s="51">
        <v>261</v>
      </c>
      <c r="B269" s="124" t="s">
        <v>527</v>
      </c>
      <c r="C269" s="164"/>
      <c r="D269" s="109"/>
      <c r="E269" s="30" t="s">
        <v>4</v>
      </c>
      <c r="F269" s="165" t="s">
        <v>528</v>
      </c>
      <c r="G269" s="30">
        <f>2025-1969</f>
        <v>56</v>
      </c>
      <c r="H269" s="263"/>
    </row>
    <row r="270" spans="1:8" ht="20.100000000000001" customHeight="1">
      <c r="A270" s="51">
        <v>262</v>
      </c>
      <c r="B270" s="160" t="s">
        <v>497</v>
      </c>
      <c r="C270" s="149" t="s">
        <v>529</v>
      </c>
      <c r="D270" s="75" t="s">
        <v>530</v>
      </c>
      <c r="E270" s="45" t="s">
        <v>9</v>
      </c>
      <c r="F270" s="166" t="s">
        <v>531</v>
      </c>
      <c r="G270" s="53">
        <f>2025-1992</f>
        <v>33</v>
      </c>
      <c r="H270" s="269" t="s">
        <v>147</v>
      </c>
    </row>
    <row r="271" spans="1:8" ht="20.100000000000001" customHeight="1" thickBot="1">
      <c r="A271" s="11">
        <v>263</v>
      </c>
      <c r="B271" s="122" t="s">
        <v>744</v>
      </c>
      <c r="C271" s="167"/>
      <c r="D271" s="168"/>
      <c r="E271" s="123" t="s">
        <v>4</v>
      </c>
      <c r="F271" s="169" t="s">
        <v>745</v>
      </c>
      <c r="G271" s="123">
        <f>2025-1965</f>
        <v>60</v>
      </c>
      <c r="H271" s="263"/>
    </row>
    <row r="272" spans="1:8" ht="20.100000000000001" customHeight="1" thickBot="1">
      <c r="A272" s="51">
        <v>264</v>
      </c>
      <c r="B272" s="104" t="s">
        <v>742</v>
      </c>
      <c r="C272" s="152"/>
      <c r="D272" s="170"/>
      <c r="E272" s="32" t="s">
        <v>7</v>
      </c>
      <c r="F272" s="100" t="s">
        <v>743</v>
      </c>
      <c r="G272" s="32">
        <f>2025-1958</f>
        <v>67</v>
      </c>
      <c r="H272" s="271"/>
    </row>
    <row r="273" spans="1:8" ht="20.100000000000001" customHeight="1">
      <c r="A273" s="51">
        <v>265</v>
      </c>
      <c r="B273" s="158" t="s">
        <v>498</v>
      </c>
      <c r="C273" s="154" t="s">
        <v>532</v>
      </c>
      <c r="D273" s="12" t="s">
        <v>724</v>
      </c>
      <c r="E273" s="136" t="s">
        <v>9</v>
      </c>
      <c r="F273" s="163" t="s">
        <v>533</v>
      </c>
      <c r="G273" s="47">
        <f>2025-1983</f>
        <v>42</v>
      </c>
      <c r="H273" s="263" t="s">
        <v>146</v>
      </c>
    </row>
    <row r="274" spans="1:8" ht="20.100000000000001" customHeight="1" thickBot="1">
      <c r="A274" s="11">
        <v>266</v>
      </c>
      <c r="B274" s="124" t="s">
        <v>734</v>
      </c>
      <c r="C274" s="164"/>
      <c r="D274" s="109"/>
      <c r="E274" s="30" t="s">
        <v>6</v>
      </c>
      <c r="F274" s="171" t="s">
        <v>534</v>
      </c>
      <c r="G274" s="30">
        <f>2025-2011</f>
        <v>14</v>
      </c>
      <c r="H274" s="263"/>
    </row>
    <row r="275" spans="1:8" ht="20.100000000000001" customHeight="1" thickBot="1">
      <c r="A275" s="51">
        <v>267</v>
      </c>
      <c r="B275" s="160" t="s">
        <v>499</v>
      </c>
      <c r="C275" s="149" t="s">
        <v>535</v>
      </c>
      <c r="D275" s="75" t="s">
        <v>836</v>
      </c>
      <c r="E275" s="45" t="s">
        <v>9</v>
      </c>
      <c r="F275" s="166" t="s">
        <v>536</v>
      </c>
      <c r="G275" s="53">
        <f>2025-1977</f>
        <v>48</v>
      </c>
      <c r="H275" s="265" t="s">
        <v>149</v>
      </c>
    </row>
    <row r="276" spans="1:8" ht="20.100000000000001" customHeight="1">
      <c r="A276" s="51">
        <v>268</v>
      </c>
      <c r="B276" s="103" t="s">
        <v>537</v>
      </c>
      <c r="C276" s="172"/>
      <c r="D276" s="90"/>
      <c r="E276" s="31" t="s">
        <v>5</v>
      </c>
      <c r="F276" s="98" t="s">
        <v>538</v>
      </c>
      <c r="G276" s="31">
        <f>2025-1986</f>
        <v>39</v>
      </c>
      <c r="H276" s="263"/>
    </row>
    <row r="277" spans="1:8" ht="20.100000000000001" customHeight="1" thickBot="1">
      <c r="A277" s="11">
        <v>269</v>
      </c>
      <c r="B277" s="103" t="s">
        <v>539</v>
      </c>
      <c r="C277" s="172"/>
      <c r="D277" s="173"/>
      <c r="E277" s="31" t="s">
        <v>6</v>
      </c>
      <c r="F277" s="98" t="s">
        <v>540</v>
      </c>
      <c r="G277" s="31">
        <f>2025-2011</f>
        <v>14</v>
      </c>
      <c r="H277" s="263"/>
    </row>
    <row r="278" spans="1:8" ht="20.100000000000001" customHeight="1" thickBot="1">
      <c r="A278" s="51">
        <v>270</v>
      </c>
      <c r="B278" s="103" t="s">
        <v>541</v>
      </c>
      <c r="C278" s="172"/>
      <c r="D278" s="173"/>
      <c r="E278" s="31" t="s">
        <v>6</v>
      </c>
      <c r="F278" s="98" t="s">
        <v>542</v>
      </c>
      <c r="G278" s="31">
        <f>2025-2013</f>
        <v>12</v>
      </c>
      <c r="H278" s="263"/>
    </row>
    <row r="279" spans="1:8" ht="20.100000000000001" customHeight="1" thickBot="1">
      <c r="A279" s="51">
        <v>271</v>
      </c>
      <c r="B279" s="104" t="s">
        <v>792</v>
      </c>
      <c r="C279" s="152"/>
      <c r="D279" s="170"/>
      <c r="E279" s="32" t="s">
        <v>1111</v>
      </c>
      <c r="F279" s="100" t="s">
        <v>793</v>
      </c>
      <c r="G279" s="32">
        <f>2025-1969</f>
        <v>56</v>
      </c>
      <c r="H279" s="264"/>
    </row>
    <row r="280" spans="1:8" ht="20.100000000000001" customHeight="1" thickBot="1">
      <c r="A280" s="11">
        <v>272</v>
      </c>
      <c r="B280" s="158" t="s">
        <v>518</v>
      </c>
      <c r="C280" s="154" t="s">
        <v>543</v>
      </c>
      <c r="D280" s="111" t="s">
        <v>837</v>
      </c>
      <c r="E280" s="136" t="s">
        <v>9</v>
      </c>
      <c r="F280" s="174" t="s">
        <v>544</v>
      </c>
      <c r="G280" s="47">
        <f>2025-1988</f>
        <v>37</v>
      </c>
      <c r="H280" s="263" t="s">
        <v>146</v>
      </c>
    </row>
    <row r="281" spans="1:8" ht="20.100000000000001" customHeight="1" thickBot="1">
      <c r="A281" s="51">
        <v>273</v>
      </c>
      <c r="B281" s="103" t="s">
        <v>545</v>
      </c>
      <c r="C281" s="172"/>
      <c r="D281" s="90"/>
      <c r="E281" s="31" t="s">
        <v>11</v>
      </c>
      <c r="F281" s="98" t="s">
        <v>546</v>
      </c>
      <c r="G281" s="31">
        <f>2025-1987</f>
        <v>38</v>
      </c>
      <c r="H281" s="263"/>
    </row>
    <row r="282" spans="1:8" ht="20.100000000000001" customHeight="1" thickBot="1">
      <c r="A282" s="51">
        <v>274</v>
      </c>
      <c r="B282" s="124" t="s">
        <v>547</v>
      </c>
      <c r="C282" s="164"/>
      <c r="D282" s="109"/>
      <c r="E282" s="30" t="s">
        <v>8</v>
      </c>
      <c r="F282" s="171" t="s">
        <v>548</v>
      </c>
      <c r="G282" s="30">
        <f>2025-2021</f>
        <v>4</v>
      </c>
      <c r="H282" s="263"/>
    </row>
    <row r="283" spans="1:8" ht="20.100000000000001" customHeight="1" thickBot="1">
      <c r="A283" s="11">
        <v>275</v>
      </c>
      <c r="B283" s="160" t="s">
        <v>549</v>
      </c>
      <c r="C283" s="149" t="s">
        <v>550</v>
      </c>
      <c r="D283" s="75" t="s">
        <v>838</v>
      </c>
      <c r="E283" s="45" t="s">
        <v>9</v>
      </c>
      <c r="F283" s="166" t="s">
        <v>551</v>
      </c>
      <c r="G283" s="53">
        <f>2025-1979</f>
        <v>46</v>
      </c>
      <c r="H283" s="265" t="s">
        <v>146</v>
      </c>
    </row>
    <row r="284" spans="1:8" ht="20.100000000000001" customHeight="1" thickBot="1">
      <c r="A284" s="51">
        <v>276</v>
      </c>
      <c r="B284" s="103" t="s">
        <v>552</v>
      </c>
      <c r="C284" s="172"/>
      <c r="D284" s="90"/>
      <c r="E284" s="31" t="s">
        <v>5</v>
      </c>
      <c r="F284" s="98" t="s">
        <v>553</v>
      </c>
      <c r="G284" s="31">
        <f>2025-1982</f>
        <v>43</v>
      </c>
      <c r="H284" s="263"/>
    </row>
    <row r="285" spans="1:8" ht="20.100000000000001" customHeight="1">
      <c r="A285" s="51">
        <v>277</v>
      </c>
      <c r="B285" s="103" t="s">
        <v>554</v>
      </c>
      <c r="C285" s="172"/>
      <c r="D285" s="90"/>
      <c r="E285" s="31" t="s">
        <v>4</v>
      </c>
      <c r="F285" s="98" t="s">
        <v>555</v>
      </c>
      <c r="G285" s="31">
        <f>2025-1959</f>
        <v>66</v>
      </c>
      <c r="H285" s="263"/>
    </row>
    <row r="286" spans="1:8" ht="20.100000000000001" customHeight="1" thickBot="1">
      <c r="A286" s="11">
        <v>278</v>
      </c>
      <c r="B286" s="104" t="s">
        <v>556</v>
      </c>
      <c r="C286" s="152"/>
      <c r="D286" s="91"/>
      <c r="E286" s="32" t="s">
        <v>7</v>
      </c>
      <c r="F286" s="100" t="s">
        <v>557</v>
      </c>
      <c r="G286" s="32">
        <f>2025-1950</f>
        <v>75</v>
      </c>
      <c r="H286" s="264"/>
    </row>
    <row r="287" spans="1:8" ht="20.100000000000001" customHeight="1" thickBot="1">
      <c r="A287" s="51">
        <v>279</v>
      </c>
      <c r="B287" s="175" t="s">
        <v>517</v>
      </c>
      <c r="C287" s="167" t="s">
        <v>560</v>
      </c>
      <c r="D287" s="73" t="s">
        <v>525</v>
      </c>
      <c r="E287" s="176" t="s">
        <v>9</v>
      </c>
      <c r="F287" s="169" t="s">
        <v>561</v>
      </c>
      <c r="G287" s="123">
        <f>2025-1991</f>
        <v>34</v>
      </c>
      <c r="H287" s="235" t="s">
        <v>147</v>
      </c>
    </row>
    <row r="288" spans="1:8" ht="20.100000000000001" customHeight="1">
      <c r="A288" s="51">
        <v>280</v>
      </c>
      <c r="B288" s="3" t="s">
        <v>1162</v>
      </c>
      <c r="C288" s="167"/>
      <c r="D288" s="73"/>
      <c r="E288" s="123" t="s">
        <v>7</v>
      </c>
      <c r="F288" s="169" t="s">
        <v>1159</v>
      </c>
      <c r="G288" s="123">
        <f>2025-1963</f>
        <v>62</v>
      </c>
      <c r="H288" s="235"/>
    </row>
    <row r="289" spans="1:8" ht="20.100000000000001" customHeight="1" thickBot="1">
      <c r="A289" s="11">
        <v>281</v>
      </c>
      <c r="B289" s="122" t="s">
        <v>1160</v>
      </c>
      <c r="C289" s="167"/>
      <c r="D289" s="73"/>
      <c r="E289" s="123" t="s">
        <v>4</v>
      </c>
      <c r="F289" s="169" t="s">
        <v>1161</v>
      </c>
      <c r="G289" s="123">
        <f>2025-1968</f>
        <v>57</v>
      </c>
      <c r="H289" s="235"/>
    </row>
    <row r="290" spans="1:8" ht="20.100000000000001" customHeight="1" thickBot="1">
      <c r="A290" s="51">
        <v>282</v>
      </c>
      <c r="B290" s="160" t="s">
        <v>500</v>
      </c>
      <c r="C290" s="149" t="s">
        <v>562</v>
      </c>
      <c r="D290" s="75" t="s">
        <v>839</v>
      </c>
      <c r="E290" s="45" t="s">
        <v>9</v>
      </c>
      <c r="F290" s="166" t="s">
        <v>563</v>
      </c>
      <c r="G290" s="53">
        <f>2025-1978</f>
        <v>47</v>
      </c>
      <c r="H290" s="265" t="s">
        <v>146</v>
      </c>
    </row>
    <row r="291" spans="1:8" ht="15">
      <c r="A291" s="51">
        <v>283</v>
      </c>
      <c r="B291" s="103" t="s">
        <v>564</v>
      </c>
      <c r="C291" s="141"/>
      <c r="D291" s="50"/>
      <c r="E291" s="31" t="s">
        <v>4</v>
      </c>
      <c r="F291" s="31"/>
      <c r="G291" s="31">
        <f>2025-1955</f>
        <v>70</v>
      </c>
      <c r="H291" s="263"/>
    </row>
    <row r="292" spans="1:8" ht="15.6" thickBot="1">
      <c r="A292" s="11">
        <v>284</v>
      </c>
      <c r="B292" s="104" t="s">
        <v>565</v>
      </c>
      <c r="C292" s="177"/>
      <c r="D292" s="133"/>
      <c r="E292" s="32" t="s">
        <v>6</v>
      </c>
      <c r="F292" s="32" t="s">
        <v>566</v>
      </c>
      <c r="G292" s="32">
        <f>2025-2008</f>
        <v>17</v>
      </c>
      <c r="H292" s="264"/>
    </row>
    <row r="293" spans="1:8" ht="20.100000000000001" customHeight="1" thickBot="1">
      <c r="A293" s="51">
        <v>285</v>
      </c>
      <c r="B293" s="158" t="s">
        <v>501</v>
      </c>
      <c r="C293" s="154" t="s">
        <v>571</v>
      </c>
      <c r="D293" s="111" t="s">
        <v>840</v>
      </c>
      <c r="E293" s="136" t="s">
        <v>9</v>
      </c>
      <c r="F293" s="174" t="s">
        <v>573</v>
      </c>
      <c r="G293" s="47">
        <f>2025-1984</f>
        <v>41</v>
      </c>
      <c r="H293" s="263" t="s">
        <v>149</v>
      </c>
    </row>
    <row r="294" spans="1:8" ht="15">
      <c r="A294" s="51">
        <v>286</v>
      </c>
      <c r="B294" s="103" t="s">
        <v>574</v>
      </c>
      <c r="C294" s="141"/>
      <c r="D294" s="50"/>
      <c r="E294" s="31" t="s">
        <v>4</v>
      </c>
      <c r="F294" s="31" t="s">
        <v>575</v>
      </c>
      <c r="G294" s="31">
        <f>2025-1956</f>
        <v>69</v>
      </c>
      <c r="H294" s="263"/>
    </row>
    <row r="295" spans="1:8" ht="15.6" thickBot="1">
      <c r="A295" s="11">
        <v>287</v>
      </c>
      <c r="B295" s="124" t="s">
        <v>576</v>
      </c>
      <c r="C295" s="143"/>
      <c r="D295" s="159"/>
      <c r="E295" s="30" t="s">
        <v>6</v>
      </c>
      <c r="F295" s="30" t="s">
        <v>577</v>
      </c>
      <c r="G295" s="30">
        <f>2025-2015</f>
        <v>10</v>
      </c>
      <c r="H295" s="263"/>
    </row>
    <row r="296" spans="1:8" ht="15.6" thickBot="1">
      <c r="A296" s="51">
        <v>288</v>
      </c>
      <c r="B296" s="160" t="s">
        <v>502</v>
      </c>
      <c r="C296" s="149" t="s">
        <v>578</v>
      </c>
      <c r="D296" s="75" t="s">
        <v>840</v>
      </c>
      <c r="E296" s="45" t="s">
        <v>9</v>
      </c>
      <c r="F296" s="53" t="s">
        <v>579</v>
      </c>
      <c r="G296" s="53">
        <f>2025-1984</f>
        <v>41</v>
      </c>
      <c r="H296" s="265" t="s">
        <v>149</v>
      </c>
    </row>
    <row r="297" spans="1:8" ht="16.5" customHeight="1">
      <c r="A297" s="51">
        <v>289</v>
      </c>
      <c r="B297" s="103" t="s">
        <v>580</v>
      </c>
      <c r="C297" s="141"/>
      <c r="D297" s="50"/>
      <c r="E297" s="31" t="s">
        <v>8</v>
      </c>
      <c r="F297" s="31" t="s">
        <v>581</v>
      </c>
      <c r="G297" s="31">
        <f>2025-2016</f>
        <v>9</v>
      </c>
      <c r="H297" s="263"/>
    </row>
    <row r="298" spans="1:8" ht="16.5" customHeight="1" thickBot="1">
      <c r="A298" s="11">
        <v>290</v>
      </c>
      <c r="B298" s="103" t="s">
        <v>582</v>
      </c>
      <c r="C298" s="141"/>
      <c r="D298" s="50"/>
      <c r="E298" s="31" t="s">
        <v>8</v>
      </c>
      <c r="F298" s="31" t="s">
        <v>583</v>
      </c>
      <c r="G298" s="31">
        <f>2025-2018</f>
        <v>7</v>
      </c>
      <c r="H298" s="263"/>
    </row>
    <row r="299" spans="1:8" ht="15.75" customHeight="1" thickBot="1">
      <c r="A299" s="51">
        <v>291</v>
      </c>
      <c r="B299" s="103" t="s">
        <v>584</v>
      </c>
      <c r="C299" s="141"/>
      <c r="D299" s="50"/>
      <c r="E299" s="31" t="s">
        <v>4</v>
      </c>
      <c r="F299" s="31" t="s">
        <v>585</v>
      </c>
      <c r="G299" s="31">
        <f>2025-1963</f>
        <v>62</v>
      </c>
      <c r="H299" s="263"/>
    </row>
    <row r="300" spans="1:8" ht="15.75" customHeight="1" thickBot="1">
      <c r="A300" s="51">
        <v>292</v>
      </c>
      <c r="B300" s="104" t="s">
        <v>586</v>
      </c>
      <c r="C300" s="177"/>
      <c r="D300" s="133"/>
      <c r="E300" s="32" t="s">
        <v>7</v>
      </c>
      <c r="F300" s="32" t="s">
        <v>587</v>
      </c>
      <c r="G300" s="32">
        <f>2025-1952</f>
        <v>73</v>
      </c>
      <c r="H300" s="264"/>
    </row>
    <row r="301" spans="1:8" ht="15.75" customHeight="1" thickBot="1">
      <c r="A301" s="11">
        <v>293</v>
      </c>
      <c r="B301" s="158" t="s">
        <v>503</v>
      </c>
      <c r="C301" s="154" t="s">
        <v>588</v>
      </c>
      <c r="D301" s="111" t="s">
        <v>572</v>
      </c>
      <c r="E301" s="136" t="s">
        <v>9</v>
      </c>
      <c r="F301" s="47" t="s">
        <v>589</v>
      </c>
      <c r="G301" s="47">
        <f>2025-1986</f>
        <v>39</v>
      </c>
      <c r="H301" s="263" t="s">
        <v>149</v>
      </c>
    </row>
    <row r="302" spans="1:8" ht="15.75" customHeight="1" thickBot="1">
      <c r="A302" s="51">
        <v>294</v>
      </c>
      <c r="B302" s="103" t="s">
        <v>1168</v>
      </c>
      <c r="C302" s="141"/>
      <c r="D302" s="50"/>
      <c r="E302" s="31" t="s">
        <v>5</v>
      </c>
      <c r="F302" s="31" t="s">
        <v>590</v>
      </c>
      <c r="G302" s="31">
        <f>2025-1995</f>
        <v>30</v>
      </c>
      <c r="H302" s="263"/>
    </row>
    <row r="303" spans="1:8" ht="15.75" customHeight="1">
      <c r="A303" s="51">
        <v>295</v>
      </c>
      <c r="B303" s="103" t="s">
        <v>1169</v>
      </c>
      <c r="C303" s="141"/>
      <c r="D303" s="50"/>
      <c r="E303" s="31" t="s">
        <v>8</v>
      </c>
      <c r="F303" s="31" t="s">
        <v>591</v>
      </c>
      <c r="G303" s="31">
        <f>2025-2021</f>
        <v>4</v>
      </c>
      <c r="H303" s="263"/>
    </row>
    <row r="304" spans="1:8" ht="15.75" customHeight="1" thickBot="1">
      <c r="A304" s="11">
        <v>296</v>
      </c>
      <c r="B304" s="103" t="s">
        <v>1170</v>
      </c>
      <c r="C304" s="141"/>
      <c r="D304" s="50"/>
      <c r="E304" s="31" t="s">
        <v>8</v>
      </c>
      <c r="F304" s="31" t="s">
        <v>591</v>
      </c>
      <c r="G304" s="31">
        <f>2025-2021</f>
        <v>4</v>
      </c>
      <c r="H304" s="263"/>
    </row>
    <row r="305" spans="1:8" ht="15.75" customHeight="1" thickBot="1">
      <c r="A305" s="51">
        <v>297</v>
      </c>
      <c r="B305" s="103" t="s">
        <v>592</v>
      </c>
      <c r="C305" s="141"/>
      <c r="D305" s="50"/>
      <c r="E305" s="31" t="s">
        <v>4</v>
      </c>
      <c r="F305" s="31" t="s">
        <v>593</v>
      </c>
      <c r="G305" s="31">
        <f>2025-1961</f>
        <v>64</v>
      </c>
      <c r="H305" s="263"/>
    </row>
    <row r="306" spans="1:8" ht="15.75" customHeight="1" thickBot="1">
      <c r="A306" s="51">
        <v>298</v>
      </c>
      <c r="B306" s="124" t="s">
        <v>594</v>
      </c>
      <c r="C306" s="143"/>
      <c r="D306" s="159"/>
      <c r="E306" s="30" t="s">
        <v>7</v>
      </c>
      <c r="F306" s="30" t="s">
        <v>595</v>
      </c>
      <c r="G306" s="30">
        <f>2025-1953</f>
        <v>72</v>
      </c>
      <c r="H306" s="263"/>
    </row>
    <row r="307" spans="1:8" ht="15.75" customHeight="1" thickBot="1">
      <c r="A307" s="11">
        <v>299</v>
      </c>
      <c r="B307" s="160" t="s">
        <v>513</v>
      </c>
      <c r="C307" s="149" t="s">
        <v>596</v>
      </c>
      <c r="D307" s="75" t="s">
        <v>597</v>
      </c>
      <c r="E307" s="45" t="s">
        <v>9</v>
      </c>
      <c r="F307" s="53" t="s">
        <v>598</v>
      </c>
      <c r="G307" s="53">
        <f>2025-1982</f>
        <v>43</v>
      </c>
      <c r="H307" s="269" t="s">
        <v>146</v>
      </c>
    </row>
    <row r="308" spans="1:8" ht="15.75" customHeight="1" thickBot="1">
      <c r="A308" s="51">
        <v>300</v>
      </c>
      <c r="B308" s="103" t="s">
        <v>599</v>
      </c>
      <c r="C308" s="141"/>
      <c r="D308" s="50"/>
      <c r="E308" s="31" t="s">
        <v>5</v>
      </c>
      <c r="F308" s="31" t="s">
        <v>600</v>
      </c>
      <c r="G308" s="31">
        <f>2025-1993</f>
        <v>32</v>
      </c>
      <c r="H308" s="270"/>
    </row>
    <row r="309" spans="1:8" ht="15.75" customHeight="1">
      <c r="A309" s="51">
        <v>301</v>
      </c>
      <c r="B309" s="103" t="s">
        <v>601</v>
      </c>
      <c r="C309" s="141"/>
      <c r="D309" s="15"/>
      <c r="E309" s="31" t="s">
        <v>8</v>
      </c>
      <c r="F309" s="31" t="s">
        <v>602</v>
      </c>
      <c r="G309" s="31">
        <f>2025-2017</f>
        <v>8</v>
      </c>
      <c r="H309" s="270"/>
    </row>
    <row r="310" spans="1:8" ht="15.75" customHeight="1" thickBot="1">
      <c r="A310" s="11">
        <v>302</v>
      </c>
      <c r="B310" s="103" t="s">
        <v>603</v>
      </c>
      <c r="C310" s="141"/>
      <c r="D310" s="15"/>
      <c r="E310" s="31" t="s">
        <v>4</v>
      </c>
      <c r="F310" s="31" t="s">
        <v>604</v>
      </c>
      <c r="G310" s="31">
        <f>2025-1948</f>
        <v>77</v>
      </c>
      <c r="H310" s="270"/>
    </row>
    <row r="311" spans="1:8" ht="15.75" customHeight="1" thickBot="1">
      <c r="A311" s="51">
        <v>303</v>
      </c>
      <c r="B311" s="104" t="s">
        <v>794</v>
      </c>
      <c r="C311" s="177"/>
      <c r="D311" s="85"/>
      <c r="E311" s="32" t="s">
        <v>6</v>
      </c>
      <c r="F311" s="32" t="s">
        <v>795</v>
      </c>
      <c r="G311" s="32">
        <f>2025-2013</f>
        <v>12</v>
      </c>
      <c r="H311" s="271"/>
    </row>
    <row r="312" spans="1:8" ht="15">
      <c r="A312" s="51">
        <v>304</v>
      </c>
      <c r="B312" s="158" t="s">
        <v>519</v>
      </c>
      <c r="C312" s="154" t="s">
        <v>605</v>
      </c>
      <c r="D312" s="111" t="s">
        <v>841</v>
      </c>
      <c r="E312" s="136" t="s">
        <v>9</v>
      </c>
      <c r="F312" s="47" t="s">
        <v>606</v>
      </c>
      <c r="G312" s="47">
        <f>2025-1988</f>
        <v>37</v>
      </c>
      <c r="H312" s="263" t="s">
        <v>149</v>
      </c>
    </row>
    <row r="313" spans="1:8" ht="16.5" customHeight="1" thickBot="1">
      <c r="A313" s="11">
        <v>305</v>
      </c>
      <c r="B313" s="103" t="s">
        <v>607</v>
      </c>
      <c r="C313" s="141"/>
      <c r="D313" s="50"/>
      <c r="E313" s="31" t="s">
        <v>6</v>
      </c>
      <c r="F313" s="31" t="s">
        <v>608</v>
      </c>
      <c r="G313" s="31">
        <f>2025-2019</f>
        <v>6</v>
      </c>
      <c r="H313" s="263"/>
    </row>
    <row r="314" spans="1:8" ht="16.5" customHeight="1" thickBot="1">
      <c r="A314" s="51">
        <v>306</v>
      </c>
      <c r="B314" s="103" t="s">
        <v>696</v>
      </c>
      <c r="C314" s="141"/>
      <c r="D314" s="50"/>
      <c r="E314" s="31" t="s">
        <v>11</v>
      </c>
      <c r="F314" s="31" t="s">
        <v>702</v>
      </c>
      <c r="G314" s="31">
        <f>2025-1984</f>
        <v>41</v>
      </c>
      <c r="H314" s="263"/>
    </row>
    <row r="315" spans="1:8" ht="16.5" customHeight="1" thickBot="1">
      <c r="A315" s="51">
        <v>307</v>
      </c>
      <c r="B315" s="124" t="s">
        <v>182</v>
      </c>
      <c r="C315" s="143"/>
      <c r="D315" s="159"/>
      <c r="E315" s="30" t="s">
        <v>4</v>
      </c>
      <c r="F315" s="30">
        <v>1964</v>
      </c>
      <c r="G315" s="30">
        <f>2025-1964</f>
        <v>61</v>
      </c>
      <c r="H315" s="263"/>
    </row>
    <row r="316" spans="1:8" ht="15.6" thickBot="1">
      <c r="A316" s="11">
        <v>308</v>
      </c>
      <c r="B316" s="160" t="s">
        <v>514</v>
      </c>
      <c r="C316" s="149" t="s">
        <v>609</v>
      </c>
      <c r="D316" s="6" t="s">
        <v>725</v>
      </c>
      <c r="E316" s="45" t="s">
        <v>9</v>
      </c>
      <c r="F316" s="53" t="s">
        <v>610</v>
      </c>
      <c r="G316" s="53">
        <f>2025-1981</f>
        <v>44</v>
      </c>
      <c r="H316" s="265" t="s">
        <v>148</v>
      </c>
    </row>
    <row r="317" spans="1:8" ht="15.6" thickBot="1">
      <c r="A317" s="51">
        <v>309</v>
      </c>
      <c r="B317" s="103" t="s">
        <v>611</v>
      </c>
      <c r="C317" s="141"/>
      <c r="D317" s="50"/>
      <c r="E317" s="31" t="s">
        <v>5</v>
      </c>
      <c r="F317" s="31" t="s">
        <v>612</v>
      </c>
      <c r="G317" s="31">
        <f>2025-1985</f>
        <v>40</v>
      </c>
      <c r="H317" s="263"/>
    </row>
    <row r="318" spans="1:8" ht="15">
      <c r="A318" s="51">
        <v>310</v>
      </c>
      <c r="B318" s="103" t="s">
        <v>613</v>
      </c>
      <c r="C318" s="141"/>
      <c r="D318" s="50"/>
      <c r="E318" s="31" t="s">
        <v>8</v>
      </c>
      <c r="F318" s="31" t="s">
        <v>614</v>
      </c>
      <c r="G318" s="31">
        <f>2025-2010</f>
        <v>15</v>
      </c>
      <c r="H318" s="263"/>
    </row>
    <row r="319" spans="1:8" ht="15.6" thickBot="1">
      <c r="A319" s="11">
        <v>311</v>
      </c>
      <c r="B319" s="103" t="s">
        <v>1171</v>
      </c>
      <c r="C319" s="141"/>
      <c r="D319" s="50"/>
      <c r="E319" s="31" t="s">
        <v>6</v>
      </c>
      <c r="F319" s="31" t="s">
        <v>615</v>
      </c>
      <c r="G319" s="31">
        <f>2025-2013</f>
        <v>12</v>
      </c>
      <c r="H319" s="263"/>
    </row>
    <row r="320" spans="1:8" ht="15.6" thickBot="1">
      <c r="A320" s="51">
        <v>312</v>
      </c>
      <c r="B320" s="104" t="s">
        <v>616</v>
      </c>
      <c r="C320" s="177"/>
      <c r="D320" s="133"/>
      <c r="E320" s="32" t="s">
        <v>4</v>
      </c>
      <c r="F320" s="32" t="s">
        <v>617</v>
      </c>
      <c r="G320" s="32">
        <f>2025-1954</f>
        <v>71</v>
      </c>
      <c r="H320" s="264"/>
    </row>
    <row r="321" spans="1:8" ht="15">
      <c r="A321" s="51">
        <v>313</v>
      </c>
      <c r="B321" s="158" t="s">
        <v>618</v>
      </c>
      <c r="C321" s="154" t="s">
        <v>619</v>
      </c>
      <c r="D321" s="12" t="s">
        <v>726</v>
      </c>
      <c r="E321" s="136" t="s">
        <v>9</v>
      </c>
      <c r="F321" s="47" t="s">
        <v>620</v>
      </c>
      <c r="G321" s="47">
        <f>2025-1972</f>
        <v>53</v>
      </c>
      <c r="H321" s="267" t="s">
        <v>145</v>
      </c>
    </row>
    <row r="322" spans="1:8" ht="15.6" thickBot="1">
      <c r="A322" s="11">
        <v>314</v>
      </c>
      <c r="B322" s="103" t="s">
        <v>621</v>
      </c>
      <c r="C322" s="141"/>
      <c r="D322" s="50"/>
      <c r="E322" s="31" t="s">
        <v>5</v>
      </c>
      <c r="F322" s="31" t="s">
        <v>622</v>
      </c>
      <c r="G322" s="31">
        <f>2025-1978</f>
        <v>47</v>
      </c>
      <c r="H322" s="267"/>
    </row>
    <row r="323" spans="1:8" ht="15.6" thickBot="1">
      <c r="A323" s="51">
        <v>315</v>
      </c>
      <c r="B323" s="103" t="s">
        <v>623</v>
      </c>
      <c r="C323" s="141"/>
      <c r="D323" s="50"/>
      <c r="E323" s="31" t="s">
        <v>434</v>
      </c>
      <c r="F323" s="31" t="s">
        <v>624</v>
      </c>
      <c r="G323" s="31">
        <f>2025-2004</f>
        <v>21</v>
      </c>
      <c r="H323" s="267"/>
    </row>
    <row r="324" spans="1:8" ht="15.6" thickBot="1">
      <c r="A324" s="51">
        <v>316</v>
      </c>
      <c r="B324" s="124" t="s">
        <v>625</v>
      </c>
      <c r="C324" s="143"/>
      <c r="D324" s="159"/>
      <c r="E324" s="30" t="s">
        <v>6</v>
      </c>
      <c r="F324" s="30" t="s">
        <v>626</v>
      </c>
      <c r="G324" s="30">
        <f>2025-2007</f>
        <v>18</v>
      </c>
      <c r="H324" s="267"/>
    </row>
    <row r="325" spans="1:8" ht="15.6" thickBot="1">
      <c r="A325" s="11">
        <v>317</v>
      </c>
      <c r="B325" s="160" t="s">
        <v>505</v>
      </c>
      <c r="C325" s="149" t="s">
        <v>627</v>
      </c>
      <c r="D325" s="6" t="s">
        <v>726</v>
      </c>
      <c r="E325" s="45" t="s">
        <v>9</v>
      </c>
      <c r="F325" s="53" t="s">
        <v>628</v>
      </c>
      <c r="G325" s="53">
        <f>2025-1976</f>
        <v>49</v>
      </c>
      <c r="H325" s="266" t="s">
        <v>145</v>
      </c>
    </row>
    <row r="326" spans="1:8" ht="15.6" thickBot="1">
      <c r="A326" s="51">
        <v>318</v>
      </c>
      <c r="B326" s="103" t="s">
        <v>629</v>
      </c>
      <c r="C326" s="141"/>
      <c r="D326" s="50"/>
      <c r="E326" s="31" t="s">
        <v>5</v>
      </c>
      <c r="F326" s="31" t="s">
        <v>630</v>
      </c>
      <c r="G326" s="31">
        <f>2025-1977</f>
        <v>48</v>
      </c>
      <c r="H326" s="267"/>
    </row>
    <row r="327" spans="1:8" ht="15">
      <c r="A327" s="51">
        <v>319</v>
      </c>
      <c r="B327" s="103" t="s">
        <v>631</v>
      </c>
      <c r="C327" s="141"/>
      <c r="D327" s="50"/>
      <c r="E327" s="31" t="s">
        <v>6</v>
      </c>
      <c r="F327" s="31" t="s">
        <v>632</v>
      </c>
      <c r="G327" s="31">
        <f>2025-2000</f>
        <v>25</v>
      </c>
      <c r="H327" s="267"/>
    </row>
    <row r="328" spans="1:8" ht="15.6" thickBot="1">
      <c r="A328" s="11">
        <v>320</v>
      </c>
      <c r="B328" s="103" t="s">
        <v>633</v>
      </c>
      <c r="C328" s="141"/>
      <c r="D328" s="50"/>
      <c r="E328" s="31" t="s">
        <v>8</v>
      </c>
      <c r="F328" s="31" t="s">
        <v>634</v>
      </c>
      <c r="G328" s="31">
        <f>2025-2005</f>
        <v>20</v>
      </c>
      <c r="H328" s="267"/>
    </row>
    <row r="329" spans="1:8" ht="15.6" thickBot="1">
      <c r="A329" s="51">
        <v>321</v>
      </c>
      <c r="B329" s="104" t="s">
        <v>635</v>
      </c>
      <c r="C329" s="177"/>
      <c r="D329" s="133"/>
      <c r="E329" s="32" t="s">
        <v>4</v>
      </c>
      <c r="F329" s="32" t="s">
        <v>636</v>
      </c>
      <c r="G329" s="32">
        <f>2025-1956</f>
        <v>69</v>
      </c>
      <c r="H329" s="268"/>
    </row>
    <row r="330" spans="1:8" ht="15">
      <c r="A330" s="51">
        <v>322</v>
      </c>
      <c r="B330" s="158" t="s">
        <v>506</v>
      </c>
      <c r="C330" s="138" t="s">
        <v>637</v>
      </c>
      <c r="D330" s="12" t="s">
        <v>727</v>
      </c>
      <c r="E330" s="136" t="s">
        <v>9</v>
      </c>
      <c r="F330" s="47" t="s">
        <v>638</v>
      </c>
      <c r="G330" s="47">
        <f>2025-1996</f>
        <v>29</v>
      </c>
      <c r="H330" s="267" t="s">
        <v>193</v>
      </c>
    </row>
    <row r="331" spans="1:8" ht="16.5" customHeight="1" thickBot="1">
      <c r="A331" s="11">
        <v>323</v>
      </c>
      <c r="B331" s="103" t="s">
        <v>639</v>
      </c>
      <c r="C331" s="141"/>
      <c r="D331" s="50"/>
      <c r="E331" s="31" t="s">
        <v>4</v>
      </c>
      <c r="F331" s="31" t="s">
        <v>640</v>
      </c>
      <c r="G331" s="31">
        <f>2025-1977</f>
        <v>48</v>
      </c>
      <c r="H331" s="267"/>
    </row>
    <row r="332" spans="1:8" ht="15.75" customHeight="1" thickBot="1">
      <c r="A332" s="51">
        <v>324</v>
      </c>
      <c r="B332" s="124" t="s">
        <v>641</v>
      </c>
      <c r="C332" s="143"/>
      <c r="D332" s="159"/>
      <c r="E332" s="30" t="s">
        <v>7</v>
      </c>
      <c r="F332" s="30" t="s">
        <v>642</v>
      </c>
      <c r="G332" s="30">
        <f>2025-1969</f>
        <v>56</v>
      </c>
      <c r="H332" s="267"/>
    </row>
    <row r="333" spans="1:8" ht="15">
      <c r="A333" s="51">
        <v>325</v>
      </c>
      <c r="B333" s="178" t="s">
        <v>515</v>
      </c>
      <c r="C333" s="179" t="s">
        <v>643</v>
      </c>
      <c r="D333" s="6" t="s">
        <v>728</v>
      </c>
      <c r="E333" s="45" t="s">
        <v>9</v>
      </c>
      <c r="F333" s="53" t="s">
        <v>644</v>
      </c>
      <c r="G333" s="53">
        <f>2025-1991</f>
        <v>34</v>
      </c>
      <c r="H333" s="269" t="s">
        <v>150</v>
      </c>
    </row>
    <row r="334" spans="1:8" ht="16.5" customHeight="1" thickBot="1">
      <c r="A334" s="11">
        <v>326</v>
      </c>
      <c r="B334" s="180" t="s">
        <v>645</v>
      </c>
      <c r="C334" s="141"/>
      <c r="D334" s="50"/>
      <c r="E334" s="31" t="s">
        <v>5</v>
      </c>
      <c r="F334" s="31" t="s">
        <v>646</v>
      </c>
      <c r="G334" s="31">
        <f>2025-1997</f>
        <v>28</v>
      </c>
      <c r="H334" s="270"/>
    </row>
    <row r="335" spans="1:8" ht="15.75" customHeight="1" thickBot="1">
      <c r="A335" s="51">
        <v>327</v>
      </c>
      <c r="B335" s="180" t="s">
        <v>647</v>
      </c>
      <c r="C335" s="141"/>
      <c r="D335" s="50"/>
      <c r="E335" s="31" t="s">
        <v>4</v>
      </c>
      <c r="F335" s="31" t="s">
        <v>648</v>
      </c>
      <c r="G335" s="31">
        <f>2025-1967</f>
        <v>58</v>
      </c>
      <c r="H335" s="270"/>
    </row>
    <row r="336" spans="1:8" ht="15.75" customHeight="1" thickBot="1">
      <c r="A336" s="51">
        <v>328</v>
      </c>
      <c r="B336" s="181" t="s">
        <v>804</v>
      </c>
      <c r="C336" s="177"/>
      <c r="D336" s="133"/>
      <c r="E336" s="32" t="s">
        <v>6</v>
      </c>
      <c r="F336" s="32" t="s">
        <v>805</v>
      </c>
      <c r="G336" s="32">
        <f>2025-2023</f>
        <v>2</v>
      </c>
      <c r="H336" s="271"/>
    </row>
    <row r="337" spans="1:8" ht="15.6" thickBot="1">
      <c r="A337" s="11">
        <v>329</v>
      </c>
      <c r="B337" s="158" t="s">
        <v>516</v>
      </c>
      <c r="C337" s="138" t="s">
        <v>649</v>
      </c>
      <c r="D337" s="12" t="s">
        <v>728</v>
      </c>
      <c r="E337" s="136" t="s">
        <v>9</v>
      </c>
      <c r="F337" s="47" t="s">
        <v>650</v>
      </c>
      <c r="G337" s="47">
        <f>2025-1994</f>
        <v>31</v>
      </c>
      <c r="H337" s="263" t="s">
        <v>150</v>
      </c>
    </row>
    <row r="338" spans="1:8" ht="16.5" customHeight="1" thickBot="1">
      <c r="A338" s="51">
        <v>330</v>
      </c>
      <c r="B338" s="103" t="s">
        <v>651</v>
      </c>
      <c r="C338" s="141"/>
      <c r="D338" s="50"/>
      <c r="E338" s="31" t="s">
        <v>5</v>
      </c>
      <c r="F338" s="31" t="s">
        <v>652</v>
      </c>
      <c r="G338" s="31">
        <f>2025-1999</f>
        <v>26</v>
      </c>
      <c r="H338" s="263"/>
    </row>
    <row r="339" spans="1:8" ht="15.75" customHeight="1">
      <c r="A339" s="51">
        <v>331</v>
      </c>
      <c r="B339" s="103" t="s">
        <v>653</v>
      </c>
      <c r="C339" s="141"/>
      <c r="D339" s="50"/>
      <c r="E339" s="31" t="s">
        <v>4</v>
      </c>
      <c r="F339" s="31" t="s">
        <v>654</v>
      </c>
      <c r="G339" s="31">
        <f>2025-1965</f>
        <v>60</v>
      </c>
      <c r="H339" s="263"/>
    </row>
    <row r="340" spans="1:8" ht="15.75" customHeight="1" thickBot="1">
      <c r="A340" s="11">
        <v>332</v>
      </c>
      <c r="B340" s="104" t="s">
        <v>697</v>
      </c>
      <c r="C340" s="177"/>
      <c r="D340" s="133"/>
      <c r="E340" s="32" t="s">
        <v>6</v>
      </c>
      <c r="F340" s="32" t="s">
        <v>698</v>
      </c>
      <c r="G340" s="32">
        <f>2025-2024</f>
        <v>1</v>
      </c>
      <c r="H340" s="264"/>
    </row>
    <row r="341" spans="1:8" ht="15.6" thickBot="1">
      <c r="A341" s="51">
        <v>333</v>
      </c>
      <c r="B341" s="160" t="s">
        <v>655</v>
      </c>
      <c r="C341" s="179" t="s">
        <v>656</v>
      </c>
      <c r="D341" s="6" t="s">
        <v>195</v>
      </c>
      <c r="E341" s="45" t="s">
        <v>9</v>
      </c>
      <c r="F341" s="53" t="s">
        <v>657</v>
      </c>
      <c r="G341" s="53">
        <f>2025-1999</f>
        <v>26</v>
      </c>
      <c r="H341" s="265" t="s">
        <v>150</v>
      </c>
    </row>
    <row r="342" spans="1:8" ht="16.5" customHeight="1">
      <c r="A342" s="51">
        <v>334</v>
      </c>
      <c r="B342" s="103" t="s">
        <v>658</v>
      </c>
      <c r="C342" s="141"/>
      <c r="D342" s="50"/>
      <c r="E342" s="31" t="s">
        <v>4</v>
      </c>
      <c r="F342" s="31" t="s">
        <v>659</v>
      </c>
      <c r="G342" s="31">
        <f>2025-1984</f>
        <v>41</v>
      </c>
      <c r="H342" s="263"/>
    </row>
    <row r="343" spans="1:8" ht="16.5" customHeight="1" thickBot="1">
      <c r="A343" s="11">
        <v>335</v>
      </c>
      <c r="B343" s="124" t="s">
        <v>660</v>
      </c>
      <c r="C343" s="143"/>
      <c r="D343" s="159"/>
      <c r="E343" s="30" t="s">
        <v>7</v>
      </c>
      <c r="F343" s="30" t="s">
        <v>661</v>
      </c>
      <c r="G343" s="30">
        <f>2025-1980</f>
        <v>45</v>
      </c>
      <c r="H343" s="263"/>
    </row>
    <row r="344" spans="1:8" ht="15.6" thickBot="1">
      <c r="A344" s="51">
        <v>336</v>
      </c>
      <c r="B344" s="49" t="s">
        <v>508</v>
      </c>
      <c r="C344" s="179" t="s">
        <v>662</v>
      </c>
      <c r="D344" s="6" t="s">
        <v>729</v>
      </c>
      <c r="E344" s="45" t="s">
        <v>9</v>
      </c>
      <c r="F344" s="53" t="s">
        <v>663</v>
      </c>
      <c r="G344" s="53">
        <f>2025-1991</f>
        <v>34</v>
      </c>
      <c r="H344" s="265" t="s">
        <v>150</v>
      </c>
    </row>
    <row r="345" spans="1:8" ht="16.5" customHeight="1">
      <c r="A345" s="51">
        <v>337</v>
      </c>
      <c r="B345" s="27" t="s">
        <v>664</v>
      </c>
      <c r="C345" s="141"/>
      <c r="D345" s="50"/>
      <c r="E345" s="31" t="s">
        <v>5</v>
      </c>
      <c r="F345" s="31" t="s">
        <v>665</v>
      </c>
      <c r="G345" s="31">
        <f>2025-1990</f>
        <v>35</v>
      </c>
      <c r="H345" s="263"/>
    </row>
    <row r="346" spans="1:8" ht="16.5" customHeight="1" thickBot="1">
      <c r="A346" s="11">
        <v>338</v>
      </c>
      <c r="B346" s="27" t="s">
        <v>666</v>
      </c>
      <c r="C346" s="141"/>
      <c r="D346" s="50"/>
      <c r="E346" s="31" t="s">
        <v>7</v>
      </c>
      <c r="F346" s="31" t="s">
        <v>667</v>
      </c>
      <c r="G346" s="31">
        <f>2025-1970</f>
        <v>55</v>
      </c>
      <c r="H346" s="263"/>
    </row>
    <row r="347" spans="1:8" ht="16.5" customHeight="1" thickBot="1">
      <c r="A347" s="51">
        <v>339</v>
      </c>
      <c r="B347" s="28" t="s">
        <v>856</v>
      </c>
      <c r="C347" s="177"/>
      <c r="D347" s="133"/>
      <c r="E347" s="32" t="s">
        <v>8</v>
      </c>
      <c r="F347" s="32" t="s">
        <v>857</v>
      </c>
      <c r="G347" s="32">
        <f>2025-2024</f>
        <v>1</v>
      </c>
      <c r="H347" s="264"/>
    </row>
    <row r="348" spans="1:8" ht="15.6" thickBot="1">
      <c r="A348" s="51">
        <v>340</v>
      </c>
      <c r="B348" s="182" t="s">
        <v>509</v>
      </c>
      <c r="C348" s="183" t="s">
        <v>668</v>
      </c>
      <c r="D348" s="184" t="s">
        <v>729</v>
      </c>
      <c r="E348" s="185" t="s">
        <v>9</v>
      </c>
      <c r="F348" s="186" t="s">
        <v>669</v>
      </c>
      <c r="G348" s="186">
        <f>2025-1997</f>
        <v>28</v>
      </c>
      <c r="H348" s="236" t="s">
        <v>150</v>
      </c>
    </row>
    <row r="349" spans="1:8" ht="15.6" thickBot="1">
      <c r="A349" s="11">
        <v>341</v>
      </c>
      <c r="B349" s="158" t="s">
        <v>510</v>
      </c>
      <c r="C349" s="138" t="s">
        <v>681</v>
      </c>
      <c r="D349" s="12" t="s">
        <v>729</v>
      </c>
      <c r="E349" s="136" t="s">
        <v>9</v>
      </c>
      <c r="F349" s="47" t="s">
        <v>682</v>
      </c>
      <c r="G349" s="47">
        <f>2025-1990</f>
        <v>35</v>
      </c>
      <c r="H349" s="263" t="s">
        <v>150</v>
      </c>
    </row>
    <row r="350" spans="1:8" ht="16.5" customHeight="1" thickBot="1">
      <c r="A350" s="51">
        <v>342</v>
      </c>
      <c r="B350" s="103" t="s">
        <v>683</v>
      </c>
      <c r="C350" s="141"/>
      <c r="D350" s="50"/>
      <c r="E350" s="31" t="s">
        <v>5</v>
      </c>
      <c r="F350" s="31" t="s">
        <v>684</v>
      </c>
      <c r="G350" s="31">
        <f>2025-1993</f>
        <v>32</v>
      </c>
      <c r="H350" s="263"/>
    </row>
    <row r="351" spans="1:8" ht="15.75" customHeight="1" thickBot="1">
      <c r="A351" s="51">
        <v>343</v>
      </c>
      <c r="B351" s="124" t="s">
        <v>685</v>
      </c>
      <c r="C351" s="143"/>
      <c r="D351" s="159"/>
      <c r="E351" s="30" t="s">
        <v>4</v>
      </c>
      <c r="F351" s="30" t="s">
        <v>686</v>
      </c>
      <c r="G351" s="30">
        <f>2025-1966</f>
        <v>59</v>
      </c>
      <c r="H351" s="263"/>
    </row>
    <row r="352" spans="1:8" ht="15.6" thickBot="1">
      <c r="A352" s="11">
        <v>344</v>
      </c>
      <c r="B352" s="178" t="s">
        <v>687</v>
      </c>
      <c r="C352" s="179" t="s">
        <v>688</v>
      </c>
      <c r="D352" s="6" t="s">
        <v>729</v>
      </c>
      <c r="E352" s="45" t="s">
        <v>9</v>
      </c>
      <c r="F352" s="53" t="s">
        <v>689</v>
      </c>
      <c r="G352" s="53">
        <f>2025-1996</f>
        <v>29</v>
      </c>
      <c r="H352" s="265" t="s">
        <v>150</v>
      </c>
    </row>
    <row r="353" spans="1:8" ht="16.5" customHeight="1" thickBot="1">
      <c r="A353" s="51">
        <v>345</v>
      </c>
      <c r="B353" s="180" t="s">
        <v>690</v>
      </c>
      <c r="C353" s="141"/>
      <c r="D353" s="50"/>
      <c r="E353" s="31" t="s">
        <v>7</v>
      </c>
      <c r="F353" s="31" t="s">
        <v>691</v>
      </c>
      <c r="G353" s="31">
        <f>2025-1964</f>
        <v>61</v>
      </c>
      <c r="H353" s="263"/>
    </row>
    <row r="354" spans="1:8" ht="16.5" customHeight="1" thickBot="1">
      <c r="A354" s="51">
        <v>346</v>
      </c>
      <c r="B354" s="181" t="s">
        <v>1124</v>
      </c>
      <c r="C354" s="177"/>
      <c r="D354" s="133"/>
      <c r="E354" s="32" t="s">
        <v>6</v>
      </c>
      <c r="F354" s="32" t="s">
        <v>1125</v>
      </c>
      <c r="G354" s="32">
        <f>2025-2024</f>
        <v>1</v>
      </c>
      <c r="H354" s="264"/>
    </row>
    <row r="355" spans="1:8" ht="15.6" thickBot="1">
      <c r="A355" s="11">
        <v>347</v>
      </c>
      <c r="B355" s="158" t="s">
        <v>512</v>
      </c>
      <c r="C355" s="138" t="s">
        <v>692</v>
      </c>
      <c r="D355" s="12" t="s">
        <v>729</v>
      </c>
      <c r="E355" s="136" t="s">
        <v>9</v>
      </c>
      <c r="F355" s="47" t="s">
        <v>693</v>
      </c>
      <c r="G355" s="47">
        <f>2025-1997</f>
        <v>28</v>
      </c>
      <c r="H355" s="263" t="s">
        <v>150</v>
      </c>
    </row>
    <row r="356" spans="1:8" ht="15.75" customHeight="1" thickBot="1">
      <c r="A356" s="51">
        <v>348</v>
      </c>
      <c r="B356" s="124" t="s">
        <v>694</v>
      </c>
      <c r="C356" s="143"/>
      <c r="D356" s="159"/>
      <c r="E356" s="30" t="s">
        <v>4</v>
      </c>
      <c r="F356" s="30" t="s">
        <v>695</v>
      </c>
      <c r="G356" s="30">
        <f>2025-1973</f>
        <v>52</v>
      </c>
      <c r="H356" s="263"/>
    </row>
    <row r="357" spans="1:8">
      <c r="A357" s="51">
        <v>349</v>
      </c>
      <c r="B357" s="160" t="s">
        <v>701</v>
      </c>
      <c r="C357" s="53" t="s">
        <v>704</v>
      </c>
      <c r="D357" s="6" t="s">
        <v>730</v>
      </c>
      <c r="E357" s="45" t="s">
        <v>9</v>
      </c>
      <c r="F357" s="53" t="s">
        <v>703</v>
      </c>
      <c r="G357" s="53">
        <f>2025-1989</f>
        <v>36</v>
      </c>
      <c r="H357" s="269" t="s">
        <v>149</v>
      </c>
    </row>
    <row r="358" spans="1:8" ht="14.4" thickBot="1">
      <c r="A358" s="11">
        <v>350</v>
      </c>
      <c r="B358" s="103" t="s">
        <v>705</v>
      </c>
      <c r="C358" s="31"/>
      <c r="D358" s="50"/>
      <c r="E358" s="31" t="s">
        <v>8</v>
      </c>
      <c r="F358" s="31" t="s">
        <v>706</v>
      </c>
      <c r="G358" s="31">
        <f>2025-2017</f>
        <v>8</v>
      </c>
      <c r="H358" s="270"/>
    </row>
    <row r="359" spans="1:8" ht="14.4" thickBot="1">
      <c r="A359" s="51">
        <v>351</v>
      </c>
      <c r="B359" s="103" t="s">
        <v>707</v>
      </c>
      <c r="C359" s="31"/>
      <c r="D359" s="50"/>
      <c r="E359" s="31" t="s">
        <v>7</v>
      </c>
      <c r="F359" s="31" t="s">
        <v>708</v>
      </c>
      <c r="G359" s="31">
        <f>2025-1953</f>
        <v>72</v>
      </c>
      <c r="H359" s="270"/>
    </row>
    <row r="360" spans="1:8" ht="14.4" thickBot="1">
      <c r="A360" s="51">
        <v>352</v>
      </c>
      <c r="B360" s="104" t="s">
        <v>709</v>
      </c>
      <c r="C360" s="32"/>
      <c r="D360" s="133"/>
      <c r="E360" s="32" t="s">
        <v>4</v>
      </c>
      <c r="F360" s="32" t="s">
        <v>710</v>
      </c>
      <c r="G360" s="32">
        <f>2025-1970</f>
        <v>55</v>
      </c>
      <c r="H360" s="271"/>
    </row>
    <row r="361" spans="1:8" ht="14.4" thickBot="1">
      <c r="A361" s="11">
        <v>353</v>
      </c>
      <c r="B361" s="110" t="s">
        <v>746</v>
      </c>
      <c r="C361" s="117" t="s">
        <v>747</v>
      </c>
      <c r="D361" s="262" t="s">
        <v>748</v>
      </c>
      <c r="E361" s="13" t="s">
        <v>9</v>
      </c>
      <c r="F361" s="112">
        <v>22022</v>
      </c>
      <c r="G361" s="13">
        <f>2025-1960</f>
        <v>65</v>
      </c>
      <c r="H361" s="263" t="s">
        <v>148</v>
      </c>
    </row>
    <row r="362" spans="1:8" ht="14.25" customHeight="1" thickBot="1">
      <c r="A362" s="51">
        <v>354</v>
      </c>
      <c r="B362" s="88" t="s">
        <v>749</v>
      </c>
      <c r="C362" s="117" t="s">
        <v>750</v>
      </c>
      <c r="D362" s="299"/>
      <c r="E362" s="16" t="s">
        <v>5</v>
      </c>
      <c r="F362" s="17">
        <v>26351</v>
      </c>
      <c r="G362" s="16">
        <f>2025-1972</f>
        <v>53</v>
      </c>
      <c r="H362" s="263"/>
    </row>
    <row r="363" spans="1:8" ht="15" customHeight="1" thickBot="1">
      <c r="A363" s="51">
        <v>355</v>
      </c>
      <c r="B363" s="108" t="s">
        <v>751</v>
      </c>
      <c r="C363" s="117" t="s">
        <v>752</v>
      </c>
      <c r="D363" s="299"/>
      <c r="E363" s="19" t="s">
        <v>6</v>
      </c>
      <c r="F363" s="20">
        <v>36203</v>
      </c>
      <c r="G363" s="19">
        <f>2025-1999</f>
        <v>26</v>
      </c>
      <c r="H363" s="263"/>
    </row>
    <row r="364" spans="1:8" ht="15.6" thickBot="1">
      <c r="A364" s="11">
        <v>356</v>
      </c>
      <c r="B364" s="187" t="s">
        <v>753</v>
      </c>
      <c r="C364" s="188" t="s">
        <v>754</v>
      </c>
      <c r="D364" s="72" t="s">
        <v>755</v>
      </c>
      <c r="E364" s="189" t="s">
        <v>9</v>
      </c>
      <c r="F364" s="190">
        <v>22584</v>
      </c>
      <c r="G364" s="53">
        <f>2025-1961</f>
        <v>64</v>
      </c>
      <c r="H364" s="260" t="s">
        <v>193</v>
      </c>
    </row>
    <row r="365" spans="1:8" ht="15.6" thickBot="1">
      <c r="A365" s="51">
        <v>357</v>
      </c>
      <c r="B365" s="191" t="s">
        <v>756</v>
      </c>
      <c r="C365" s="192"/>
      <c r="D365" s="74"/>
      <c r="E365" s="193" t="s">
        <v>5</v>
      </c>
      <c r="F365" s="194">
        <v>24277</v>
      </c>
      <c r="G365" s="186">
        <f>2025-1961</f>
        <v>64</v>
      </c>
      <c r="H365" s="261"/>
    </row>
    <row r="366" spans="1:8" ht="20.100000000000001" customHeight="1">
      <c r="A366" s="51">
        <v>358</v>
      </c>
      <c r="B366" s="158" t="s">
        <v>757</v>
      </c>
      <c r="C366" s="154" t="s">
        <v>758</v>
      </c>
      <c r="D366" s="111" t="s">
        <v>759</v>
      </c>
      <c r="E366" s="136" t="s">
        <v>9</v>
      </c>
      <c r="F366" s="154" t="s">
        <v>760</v>
      </c>
      <c r="G366" s="47">
        <f>2025-1962</f>
        <v>63</v>
      </c>
      <c r="H366" s="263" t="s">
        <v>149</v>
      </c>
    </row>
    <row r="367" spans="1:8" ht="20.100000000000001" customHeight="1" thickBot="1">
      <c r="A367" s="11">
        <v>359</v>
      </c>
      <c r="B367" s="124" t="s">
        <v>761</v>
      </c>
      <c r="C367" s="164"/>
      <c r="D367" s="109"/>
      <c r="E367" s="30" t="s">
        <v>5</v>
      </c>
      <c r="F367" s="171" t="s">
        <v>762</v>
      </c>
      <c r="G367" s="30">
        <f>2025-1968</f>
        <v>57</v>
      </c>
      <c r="H367" s="263"/>
    </row>
    <row r="368" spans="1:8" ht="20.100000000000001" customHeight="1" thickBot="1">
      <c r="A368" s="51">
        <v>360</v>
      </c>
      <c r="B368" s="195" t="s">
        <v>763</v>
      </c>
      <c r="C368" s="149" t="s">
        <v>764</v>
      </c>
      <c r="D368" s="75" t="s">
        <v>765</v>
      </c>
      <c r="E368" s="45" t="s">
        <v>9</v>
      </c>
      <c r="F368" s="166" t="s">
        <v>766</v>
      </c>
      <c r="G368" s="53">
        <f>2025-1959</f>
        <v>66</v>
      </c>
      <c r="H368" s="269" t="s">
        <v>148</v>
      </c>
    </row>
    <row r="369" spans="1:8" ht="20.100000000000001" customHeight="1" thickBot="1">
      <c r="A369" s="51">
        <v>361</v>
      </c>
      <c r="B369" s="196" t="s">
        <v>767</v>
      </c>
      <c r="C369" s="152"/>
      <c r="D369" s="91"/>
      <c r="E369" s="32" t="s">
        <v>5</v>
      </c>
      <c r="F369" s="100" t="s">
        <v>768</v>
      </c>
      <c r="G369" s="32">
        <f>2025-1964</f>
        <v>61</v>
      </c>
      <c r="H369" s="271"/>
    </row>
    <row r="370" spans="1:8" ht="15.75" customHeight="1" thickBot="1">
      <c r="A370" s="11">
        <v>362</v>
      </c>
      <c r="B370" s="158" t="s">
        <v>769</v>
      </c>
      <c r="C370" s="154" t="s">
        <v>770</v>
      </c>
      <c r="D370" s="111" t="s">
        <v>771</v>
      </c>
      <c r="E370" s="136" t="s">
        <v>9</v>
      </c>
      <c r="F370" s="47" t="s">
        <v>772</v>
      </c>
      <c r="G370" s="47">
        <f>2025-1962</f>
        <v>63</v>
      </c>
      <c r="H370" s="263" t="s">
        <v>146</v>
      </c>
    </row>
    <row r="371" spans="1:8" ht="15.75" customHeight="1" thickBot="1">
      <c r="A371" s="51">
        <v>363</v>
      </c>
      <c r="B371" s="103" t="s">
        <v>773</v>
      </c>
      <c r="C371" s="141"/>
      <c r="D371" s="50"/>
      <c r="E371" s="31" t="s">
        <v>5</v>
      </c>
      <c r="F371" s="31" t="s">
        <v>774</v>
      </c>
      <c r="G371" s="31">
        <f>2025-1972</f>
        <v>53</v>
      </c>
      <c r="H371" s="263"/>
    </row>
    <row r="372" spans="1:8" ht="15.75" customHeight="1">
      <c r="A372" s="51">
        <v>364</v>
      </c>
      <c r="B372" s="103" t="s">
        <v>775</v>
      </c>
      <c r="C372" s="141"/>
      <c r="D372" s="50"/>
      <c r="E372" s="31" t="s">
        <v>8</v>
      </c>
      <c r="F372" s="31" t="s">
        <v>776</v>
      </c>
      <c r="G372" s="31">
        <f>2025-1999</f>
        <v>26</v>
      </c>
      <c r="H372" s="263"/>
    </row>
    <row r="373" spans="1:8" ht="15.75" customHeight="1" thickBot="1">
      <c r="A373" s="11">
        <v>365</v>
      </c>
      <c r="B373" s="124" t="s">
        <v>777</v>
      </c>
      <c r="C373" s="143"/>
      <c r="D373" s="159"/>
      <c r="E373" s="30" t="s">
        <v>6</v>
      </c>
      <c r="F373" s="30" t="s">
        <v>778</v>
      </c>
      <c r="G373" s="30">
        <f>2025-2008</f>
        <v>17</v>
      </c>
      <c r="H373" s="263"/>
    </row>
    <row r="374" spans="1:8" ht="15.6" thickBot="1">
      <c r="A374" s="51">
        <v>366</v>
      </c>
      <c r="B374" s="160" t="s">
        <v>779</v>
      </c>
      <c r="C374" s="179" t="s">
        <v>780</v>
      </c>
      <c r="D374" s="6" t="s">
        <v>781</v>
      </c>
      <c r="E374" s="45" t="s">
        <v>9</v>
      </c>
      <c r="F374" s="53" t="s">
        <v>782</v>
      </c>
      <c r="G374" s="53">
        <f>2025-1963</f>
        <v>62</v>
      </c>
      <c r="H374" s="277" t="s">
        <v>193</v>
      </c>
    </row>
    <row r="375" spans="1:8" ht="15.6" thickBot="1">
      <c r="A375" s="51">
        <v>367</v>
      </c>
      <c r="B375" s="104" t="s">
        <v>783</v>
      </c>
      <c r="C375" s="177"/>
      <c r="D375" s="85"/>
      <c r="E375" s="32" t="s">
        <v>5</v>
      </c>
      <c r="F375" s="32" t="s">
        <v>784</v>
      </c>
      <c r="G375" s="32">
        <f>2025-1967</f>
        <v>58</v>
      </c>
      <c r="H375" s="278"/>
    </row>
    <row r="376" spans="1:8" ht="15.6" thickBot="1">
      <c r="A376" s="11">
        <v>368</v>
      </c>
      <c r="B376" s="197" t="s">
        <v>806</v>
      </c>
      <c r="C376" s="154" t="s">
        <v>808</v>
      </c>
      <c r="D376" s="12" t="s">
        <v>809</v>
      </c>
      <c r="E376" s="136" t="s">
        <v>9</v>
      </c>
      <c r="F376" s="47" t="s">
        <v>807</v>
      </c>
      <c r="G376" s="47">
        <f>2025-1981</f>
        <v>44</v>
      </c>
      <c r="H376" s="279" t="s">
        <v>146</v>
      </c>
    </row>
    <row r="377" spans="1:8" ht="15" customHeight="1" thickBot="1">
      <c r="A377" s="51">
        <v>369</v>
      </c>
      <c r="B377" s="27" t="s">
        <v>813</v>
      </c>
      <c r="C377" s="31"/>
      <c r="D377" s="15"/>
      <c r="E377" s="31" t="s">
        <v>434</v>
      </c>
      <c r="F377" s="31" t="s">
        <v>810</v>
      </c>
      <c r="G377" s="31">
        <f>2025-2014</f>
        <v>11</v>
      </c>
      <c r="H377" s="270"/>
    </row>
    <row r="378" spans="1:8" ht="15" customHeight="1">
      <c r="A378" s="51">
        <v>370</v>
      </c>
      <c r="B378" s="29" t="s">
        <v>812</v>
      </c>
      <c r="C378" s="30"/>
      <c r="D378" s="18"/>
      <c r="E378" s="30" t="s">
        <v>6</v>
      </c>
      <c r="F378" s="30" t="s">
        <v>811</v>
      </c>
      <c r="G378" s="30">
        <f>2025-2009</f>
        <v>16</v>
      </c>
      <c r="H378" s="280"/>
    </row>
    <row r="379" spans="1:8" ht="15" customHeight="1" thickBot="1">
      <c r="A379" s="11">
        <v>371</v>
      </c>
      <c r="B379" s="198" t="s">
        <v>1156</v>
      </c>
      <c r="C379" s="123"/>
      <c r="D379" s="199"/>
      <c r="E379" s="123" t="s">
        <v>4</v>
      </c>
      <c r="F379" s="123" t="s">
        <v>1157</v>
      </c>
      <c r="G379" s="123">
        <f>2025-1954</f>
        <v>71</v>
      </c>
      <c r="H379" s="235"/>
    </row>
    <row r="380" spans="1:8" ht="15" customHeight="1" thickBot="1">
      <c r="A380" s="51">
        <v>372</v>
      </c>
      <c r="B380" s="6" t="s">
        <v>861</v>
      </c>
      <c r="C380" s="93" t="s">
        <v>862</v>
      </c>
      <c r="D380" s="72" t="s">
        <v>863</v>
      </c>
      <c r="E380" s="9" t="s">
        <v>9</v>
      </c>
      <c r="F380" s="8" t="s">
        <v>864</v>
      </c>
      <c r="G380" s="9">
        <f>2025-1990</f>
        <v>35</v>
      </c>
      <c r="H380" s="252" t="s">
        <v>145</v>
      </c>
    </row>
    <row r="381" spans="1:8" ht="15" customHeight="1">
      <c r="A381" s="51">
        <v>373</v>
      </c>
      <c r="B381" s="15" t="s">
        <v>865</v>
      </c>
      <c r="C381" s="117"/>
      <c r="D381" s="73"/>
      <c r="E381" s="16" t="s">
        <v>6</v>
      </c>
      <c r="F381" s="17" t="s">
        <v>866</v>
      </c>
      <c r="G381" s="16">
        <f>2025-2011</f>
        <v>14</v>
      </c>
      <c r="H381" s="253"/>
    </row>
    <row r="382" spans="1:8" ht="15" customHeight="1" thickBot="1">
      <c r="A382" s="11">
        <v>374</v>
      </c>
      <c r="B382" s="15" t="s">
        <v>867</v>
      </c>
      <c r="C382" s="117"/>
      <c r="D382" s="73"/>
      <c r="E382" s="16" t="s">
        <v>6</v>
      </c>
      <c r="F382" s="17" t="s">
        <v>868</v>
      </c>
      <c r="G382" s="16">
        <f>2025-2015</f>
        <v>10</v>
      </c>
      <c r="H382" s="253"/>
    </row>
    <row r="383" spans="1:8" ht="15" customHeight="1" thickBot="1">
      <c r="A383" s="51">
        <v>375</v>
      </c>
      <c r="B383" s="85" t="s">
        <v>869</v>
      </c>
      <c r="C383" s="120"/>
      <c r="D383" s="74"/>
      <c r="E383" s="84" t="s">
        <v>4</v>
      </c>
      <c r="F383" s="86" t="s">
        <v>870</v>
      </c>
      <c r="G383" s="84">
        <f>2025-1970</f>
        <v>55</v>
      </c>
      <c r="H383" s="254"/>
    </row>
    <row r="384" spans="1:8" ht="15" customHeight="1">
      <c r="A384" s="51">
        <v>376</v>
      </c>
      <c r="B384" s="12" t="s">
        <v>871</v>
      </c>
      <c r="C384" s="117" t="s">
        <v>872</v>
      </c>
      <c r="D384" s="73" t="s">
        <v>873</v>
      </c>
      <c r="E384" s="13" t="s">
        <v>9</v>
      </c>
      <c r="F384" s="112" t="s">
        <v>874</v>
      </c>
      <c r="G384" s="13">
        <f>2025-1976</f>
        <v>49</v>
      </c>
      <c r="H384" s="253" t="s">
        <v>145</v>
      </c>
    </row>
    <row r="385" spans="1:8" ht="15" customHeight="1" thickBot="1">
      <c r="A385" s="11">
        <v>377</v>
      </c>
      <c r="B385" s="15" t="s">
        <v>875</v>
      </c>
      <c r="C385" s="117"/>
      <c r="D385" s="73"/>
      <c r="E385" s="16" t="s">
        <v>876</v>
      </c>
      <c r="F385" s="17" t="s">
        <v>877</v>
      </c>
      <c r="G385" s="16">
        <f>2025-1982</f>
        <v>43</v>
      </c>
      <c r="H385" s="253"/>
    </row>
    <row r="386" spans="1:8" ht="15" customHeight="1" thickBot="1">
      <c r="A386" s="51">
        <v>378</v>
      </c>
      <c r="B386" s="15" t="s">
        <v>878</v>
      </c>
      <c r="C386" s="117"/>
      <c r="D386" s="73"/>
      <c r="E386" s="16" t="s">
        <v>8</v>
      </c>
      <c r="F386" s="17" t="s">
        <v>879</v>
      </c>
      <c r="G386" s="16">
        <f>2025-2009</f>
        <v>16</v>
      </c>
      <c r="H386" s="253"/>
    </row>
    <row r="387" spans="1:8" ht="15" customHeight="1" thickBot="1">
      <c r="A387" s="51">
        <v>379</v>
      </c>
      <c r="B387" s="18" t="s">
        <v>880</v>
      </c>
      <c r="C387" s="117"/>
      <c r="D387" s="73"/>
      <c r="E387" s="19" t="s">
        <v>6</v>
      </c>
      <c r="F387" s="20" t="s">
        <v>881</v>
      </c>
      <c r="G387" s="19">
        <f>2025-2018</f>
        <v>7</v>
      </c>
      <c r="H387" s="253"/>
    </row>
    <row r="388" spans="1:8" ht="15" customHeight="1" thickBot="1">
      <c r="A388" s="11">
        <v>380</v>
      </c>
      <c r="B388" s="49" t="s">
        <v>882</v>
      </c>
      <c r="C388" s="93" t="s">
        <v>883</v>
      </c>
      <c r="D388" s="72" t="s">
        <v>884</v>
      </c>
      <c r="E388" s="9" t="s">
        <v>9</v>
      </c>
      <c r="F388" s="130" t="s">
        <v>885</v>
      </c>
      <c r="G388" s="45">
        <f>2025-1977</f>
        <v>48</v>
      </c>
      <c r="H388" s="252" t="s">
        <v>146</v>
      </c>
    </row>
    <row r="389" spans="1:8" ht="14.25" customHeight="1" thickBot="1">
      <c r="A389" s="51">
        <v>381</v>
      </c>
      <c r="B389" s="27" t="s">
        <v>886</v>
      </c>
      <c r="C389" s="117"/>
      <c r="D389" s="73"/>
      <c r="E389" s="31" t="s">
        <v>6</v>
      </c>
      <c r="F389" s="1" t="s">
        <v>887</v>
      </c>
      <c r="G389" s="31">
        <f>2025-2004</f>
        <v>21</v>
      </c>
      <c r="H389" s="253"/>
    </row>
    <row r="390" spans="1:8" ht="15" customHeight="1" thickBot="1">
      <c r="A390" s="51">
        <v>382</v>
      </c>
      <c r="B390" s="28" t="s">
        <v>888</v>
      </c>
      <c r="C390" s="120"/>
      <c r="D390" s="74"/>
      <c r="E390" s="32" t="s">
        <v>8</v>
      </c>
      <c r="F390" s="34" t="s">
        <v>889</v>
      </c>
      <c r="G390" s="32">
        <f>2025-2008</f>
        <v>17</v>
      </c>
      <c r="H390" s="254"/>
    </row>
    <row r="391" spans="1:8" ht="15" customHeight="1" thickBot="1">
      <c r="A391" s="11">
        <v>383</v>
      </c>
      <c r="B391" s="49" t="s">
        <v>890</v>
      </c>
      <c r="C391" s="93" t="s">
        <v>891</v>
      </c>
      <c r="D391" s="72" t="s">
        <v>892</v>
      </c>
      <c r="E391" s="9" t="s">
        <v>9</v>
      </c>
      <c r="F391" s="53" t="s">
        <v>893</v>
      </c>
      <c r="G391" s="53">
        <f>2025-1986</f>
        <v>39</v>
      </c>
      <c r="H391" s="252" t="s">
        <v>146</v>
      </c>
    </row>
    <row r="392" spans="1:8" ht="14.25" customHeight="1" thickBot="1">
      <c r="A392" s="51">
        <v>384</v>
      </c>
      <c r="B392" s="27" t="s">
        <v>894</v>
      </c>
      <c r="C392" s="117"/>
      <c r="D392" s="73"/>
      <c r="E392" s="31" t="s">
        <v>8</v>
      </c>
      <c r="F392" s="31" t="s">
        <v>895</v>
      </c>
      <c r="G392" s="31">
        <f>2025-2013</f>
        <v>12</v>
      </c>
      <c r="H392" s="253"/>
    </row>
    <row r="393" spans="1:8" ht="14.25" customHeight="1">
      <c r="A393" s="51">
        <v>385</v>
      </c>
      <c r="B393" s="27" t="s">
        <v>896</v>
      </c>
      <c r="C393" s="117"/>
      <c r="D393" s="73"/>
      <c r="E393" s="31" t="s">
        <v>8</v>
      </c>
      <c r="F393" s="31" t="s">
        <v>897</v>
      </c>
      <c r="G393" s="31">
        <f>2025-2020</f>
        <v>5</v>
      </c>
      <c r="H393" s="253"/>
    </row>
    <row r="394" spans="1:8" ht="14.25" customHeight="1" thickBot="1">
      <c r="A394" s="11">
        <v>386</v>
      </c>
      <c r="B394" s="27" t="s">
        <v>898</v>
      </c>
      <c r="C394" s="117"/>
      <c r="D394" s="73"/>
      <c r="E394" s="31" t="s">
        <v>11</v>
      </c>
      <c r="F394" s="31" t="s">
        <v>899</v>
      </c>
      <c r="G394" s="31">
        <f>2025-1978</f>
        <v>47</v>
      </c>
      <c r="H394" s="253"/>
    </row>
    <row r="395" spans="1:8" ht="14.25" customHeight="1" thickBot="1">
      <c r="A395" s="51">
        <v>387</v>
      </c>
      <c r="B395" s="27" t="s">
        <v>900</v>
      </c>
      <c r="C395" s="117"/>
      <c r="D395" s="73"/>
      <c r="E395" s="31" t="s">
        <v>7</v>
      </c>
      <c r="F395" s="31">
        <v>1955</v>
      </c>
      <c r="G395" s="31">
        <f>2025-1955</f>
        <v>70</v>
      </c>
      <c r="H395" s="253"/>
    </row>
    <row r="396" spans="1:8" ht="15" customHeight="1" thickBot="1">
      <c r="A396" s="51">
        <v>388</v>
      </c>
      <c r="B396" s="28" t="s">
        <v>901</v>
      </c>
      <c r="C396" s="120"/>
      <c r="D396" s="74"/>
      <c r="E396" s="32" t="s">
        <v>4</v>
      </c>
      <c r="F396" s="32">
        <v>1960</v>
      </c>
      <c r="G396" s="32">
        <f>2025-1960</f>
        <v>65</v>
      </c>
      <c r="H396" s="254"/>
    </row>
    <row r="397" spans="1:8" ht="15" customHeight="1" thickBot="1">
      <c r="A397" s="11">
        <v>389</v>
      </c>
      <c r="B397" s="197" t="s">
        <v>902</v>
      </c>
      <c r="C397" s="117" t="s">
        <v>903</v>
      </c>
      <c r="D397" s="73" t="s">
        <v>884</v>
      </c>
      <c r="E397" s="13" t="s">
        <v>9</v>
      </c>
      <c r="F397" s="200" t="s">
        <v>904</v>
      </c>
      <c r="G397" s="136">
        <f>2025-1984</f>
        <v>41</v>
      </c>
      <c r="H397" s="253" t="s">
        <v>146</v>
      </c>
    </row>
    <row r="398" spans="1:8" ht="14.25" customHeight="1" thickBot="1">
      <c r="A398" s="51">
        <v>390</v>
      </c>
      <c r="B398" s="27" t="s">
        <v>905</v>
      </c>
      <c r="C398" s="117"/>
      <c r="D398" s="73"/>
      <c r="E398" s="31" t="s">
        <v>4</v>
      </c>
      <c r="F398" s="1" t="s">
        <v>906</v>
      </c>
      <c r="G398" s="31">
        <f>2025-1964</f>
        <v>61</v>
      </c>
      <c r="H398" s="253"/>
    </row>
    <row r="399" spans="1:8" ht="14.25" customHeight="1">
      <c r="A399" s="51">
        <v>391</v>
      </c>
      <c r="B399" s="27" t="s">
        <v>907</v>
      </c>
      <c r="C399" s="117"/>
      <c r="D399" s="73"/>
      <c r="E399" s="31" t="s">
        <v>8</v>
      </c>
      <c r="F399" s="1" t="s">
        <v>908</v>
      </c>
      <c r="G399" s="31">
        <f>2025-1950</f>
        <v>75</v>
      </c>
      <c r="H399" s="253"/>
    </row>
    <row r="400" spans="1:8" ht="14.25" customHeight="1" thickBot="1">
      <c r="A400" s="11">
        <v>392</v>
      </c>
      <c r="B400" s="27" t="s">
        <v>909</v>
      </c>
      <c r="C400" s="117"/>
      <c r="D400" s="73"/>
      <c r="E400" s="31" t="s">
        <v>876</v>
      </c>
      <c r="F400" s="31" t="s">
        <v>910</v>
      </c>
      <c r="G400" s="31">
        <f>2025-1991</f>
        <v>34</v>
      </c>
      <c r="H400" s="253"/>
    </row>
    <row r="401" spans="1:8" ht="14.25" customHeight="1" thickBot="1">
      <c r="A401" s="51">
        <v>393</v>
      </c>
      <c r="B401" s="27" t="s">
        <v>911</v>
      </c>
      <c r="C401" s="117"/>
      <c r="D401" s="73"/>
      <c r="E401" s="31" t="s">
        <v>6</v>
      </c>
      <c r="F401" s="31" t="s">
        <v>912</v>
      </c>
      <c r="G401" s="31">
        <f>2025-2020</f>
        <v>5</v>
      </c>
      <c r="H401" s="253"/>
    </row>
    <row r="402" spans="1:8" ht="15" customHeight="1" thickBot="1">
      <c r="A402" s="51">
        <v>394</v>
      </c>
      <c r="B402" s="29" t="s">
        <v>913</v>
      </c>
      <c r="C402" s="117"/>
      <c r="D402" s="73"/>
      <c r="E402" s="30" t="s">
        <v>8</v>
      </c>
      <c r="F402" s="30" t="s">
        <v>914</v>
      </c>
      <c r="G402" s="30">
        <f>2025-2014</f>
        <v>11</v>
      </c>
      <c r="H402" s="253"/>
    </row>
    <row r="403" spans="1:8" ht="27" customHeight="1" thickBot="1">
      <c r="A403" s="11">
        <v>395</v>
      </c>
      <c r="B403" s="49" t="s">
        <v>915</v>
      </c>
      <c r="C403" s="201" t="s">
        <v>916</v>
      </c>
      <c r="D403" s="202" t="s">
        <v>917</v>
      </c>
      <c r="E403" s="45" t="s">
        <v>9</v>
      </c>
      <c r="F403" s="201" t="s">
        <v>1109</v>
      </c>
      <c r="G403" s="53">
        <f>2025-1964</f>
        <v>61</v>
      </c>
      <c r="H403" s="252" t="s">
        <v>145</v>
      </c>
    </row>
    <row r="404" spans="1:8" ht="15" customHeight="1" thickBot="1">
      <c r="A404" s="51">
        <v>396</v>
      </c>
      <c r="B404" s="28" t="s">
        <v>918</v>
      </c>
      <c r="C404" s="203"/>
      <c r="D404" s="204"/>
      <c r="E404" s="32" t="s">
        <v>876</v>
      </c>
      <c r="F404" s="32" t="s">
        <v>919</v>
      </c>
      <c r="G404" s="32">
        <f>2025-1972</f>
        <v>53</v>
      </c>
      <c r="H404" s="254"/>
    </row>
    <row r="405" spans="1:8" ht="14.4" thickBot="1">
      <c r="A405" s="51">
        <v>397</v>
      </c>
      <c r="B405" s="12" t="s">
        <v>920</v>
      </c>
      <c r="C405" s="285" t="s">
        <v>921</v>
      </c>
      <c r="D405" s="262" t="s">
        <v>922</v>
      </c>
      <c r="E405" s="13" t="s">
        <v>9</v>
      </c>
      <c r="F405" s="112" t="s">
        <v>923</v>
      </c>
      <c r="G405" s="13">
        <f>2025-1986</f>
        <v>39</v>
      </c>
      <c r="H405" s="255" t="s">
        <v>433</v>
      </c>
    </row>
    <row r="406" spans="1:8" ht="14.4" thickBot="1">
      <c r="A406" s="11">
        <v>398</v>
      </c>
      <c r="B406" s="18" t="s">
        <v>924</v>
      </c>
      <c r="C406" s="285"/>
      <c r="D406" s="262"/>
      <c r="E406" s="19" t="s">
        <v>7</v>
      </c>
      <c r="F406" s="96" t="s">
        <v>925</v>
      </c>
      <c r="G406" s="19">
        <f>2025-1961</f>
        <v>64</v>
      </c>
      <c r="H406" s="257"/>
    </row>
    <row r="407" spans="1:8" ht="14.4" thickBot="1">
      <c r="A407" s="51">
        <v>399</v>
      </c>
      <c r="B407" s="6" t="s">
        <v>926</v>
      </c>
      <c r="C407" s="300" t="s">
        <v>927</v>
      </c>
      <c r="D407" s="275" t="s">
        <v>928</v>
      </c>
      <c r="E407" s="9" t="s">
        <v>9</v>
      </c>
      <c r="F407" s="8" t="s">
        <v>929</v>
      </c>
      <c r="G407" s="9">
        <f>2025-1967</f>
        <v>58</v>
      </c>
      <c r="H407" s="252" t="s">
        <v>145</v>
      </c>
    </row>
    <row r="408" spans="1:8">
      <c r="A408" s="51">
        <v>400</v>
      </c>
      <c r="B408" s="15" t="s">
        <v>930</v>
      </c>
      <c r="C408" s="285"/>
      <c r="D408" s="262"/>
      <c r="E408" s="16" t="s">
        <v>876</v>
      </c>
      <c r="F408" s="17" t="s">
        <v>931</v>
      </c>
      <c r="G408" s="16">
        <f>2025-1973</f>
        <v>52</v>
      </c>
      <c r="H408" s="253"/>
    </row>
    <row r="409" spans="1:8" ht="14.4" thickBot="1">
      <c r="A409" s="11">
        <v>401</v>
      </c>
      <c r="B409" s="15" t="s">
        <v>932</v>
      </c>
      <c r="C409" s="285"/>
      <c r="D409" s="262"/>
      <c r="E409" s="16" t="s">
        <v>6</v>
      </c>
      <c r="F409" s="17" t="s">
        <v>933</v>
      </c>
      <c r="G409" s="16">
        <f>2025-1999</f>
        <v>26</v>
      </c>
      <c r="H409" s="253"/>
    </row>
    <row r="410" spans="1:8" ht="14.4" thickBot="1">
      <c r="A410" s="51">
        <v>402</v>
      </c>
      <c r="B410" s="15" t="s">
        <v>934</v>
      </c>
      <c r="C410" s="285"/>
      <c r="D410" s="262"/>
      <c r="E410" s="16" t="s">
        <v>6</v>
      </c>
      <c r="F410" s="17" t="s">
        <v>935</v>
      </c>
      <c r="G410" s="16">
        <f>2025-2001</f>
        <v>24</v>
      </c>
      <c r="H410" s="253"/>
    </row>
    <row r="411" spans="1:8" ht="14.4" thickBot="1">
      <c r="A411" s="51">
        <v>403</v>
      </c>
      <c r="B411" s="205" t="s">
        <v>936</v>
      </c>
      <c r="C411" s="301"/>
      <c r="D411" s="276"/>
      <c r="E411" s="120" t="s">
        <v>4</v>
      </c>
      <c r="F411" s="121" t="s">
        <v>937</v>
      </c>
      <c r="G411" s="120">
        <f>2025-1940</f>
        <v>85</v>
      </c>
      <c r="H411" s="254"/>
    </row>
    <row r="412" spans="1:8" ht="14.4" thickBot="1">
      <c r="A412" s="11">
        <v>404</v>
      </c>
      <c r="B412" s="197" t="s">
        <v>938</v>
      </c>
      <c r="C412" s="285" t="s">
        <v>939</v>
      </c>
      <c r="D412" s="262" t="s">
        <v>940</v>
      </c>
      <c r="E412" s="13" t="s">
        <v>9</v>
      </c>
      <c r="F412" s="47" t="s">
        <v>941</v>
      </c>
      <c r="G412" s="47">
        <f>2025-1964</f>
        <v>61</v>
      </c>
      <c r="H412" s="253" t="s">
        <v>146</v>
      </c>
    </row>
    <row r="413" spans="1:8" ht="14.4" thickBot="1">
      <c r="A413" s="51">
        <v>405</v>
      </c>
      <c r="B413" s="27" t="s">
        <v>942</v>
      </c>
      <c r="C413" s="285"/>
      <c r="D413" s="262"/>
      <c r="E413" s="31" t="s">
        <v>876</v>
      </c>
      <c r="F413" s="31" t="s">
        <v>943</v>
      </c>
      <c r="G413" s="31">
        <f>2025-1975</f>
        <v>50</v>
      </c>
      <c r="H413" s="253"/>
    </row>
    <row r="414" spans="1:8" ht="14.4" thickBot="1">
      <c r="A414" s="51">
        <v>406</v>
      </c>
      <c r="B414" s="29" t="s">
        <v>944</v>
      </c>
      <c r="C414" s="285"/>
      <c r="D414" s="262"/>
      <c r="E414" s="30" t="s">
        <v>8</v>
      </c>
      <c r="F414" s="30" t="s">
        <v>945</v>
      </c>
      <c r="G414" s="30">
        <f>2025-2006</f>
        <v>19</v>
      </c>
      <c r="H414" s="253"/>
    </row>
    <row r="415" spans="1:8" ht="14.4" thickBot="1">
      <c r="A415" s="11">
        <v>407</v>
      </c>
      <c r="B415" s="49" t="s">
        <v>946</v>
      </c>
      <c r="C415" s="300" t="s">
        <v>947</v>
      </c>
      <c r="D415" s="275" t="s">
        <v>948</v>
      </c>
      <c r="E415" s="9" t="s">
        <v>9</v>
      </c>
      <c r="F415" s="130" t="s">
        <v>949</v>
      </c>
      <c r="G415" s="45">
        <f>2025-2000</f>
        <v>25</v>
      </c>
      <c r="H415" s="252" t="s">
        <v>147</v>
      </c>
    </row>
    <row r="416" spans="1:8" ht="14.4" thickBot="1">
      <c r="A416" s="51">
        <v>408</v>
      </c>
      <c r="B416" s="28" t="s">
        <v>950</v>
      </c>
      <c r="C416" s="301"/>
      <c r="D416" s="276"/>
      <c r="E416" s="32" t="s">
        <v>4</v>
      </c>
      <c r="F416" s="34" t="s">
        <v>951</v>
      </c>
      <c r="G416" s="32">
        <f>2025-1970</f>
        <v>55</v>
      </c>
      <c r="H416" s="254"/>
    </row>
    <row r="417" spans="1:8">
      <c r="A417" s="51">
        <v>409</v>
      </c>
      <c r="B417" s="49" t="s">
        <v>952</v>
      </c>
      <c r="C417" s="300" t="s">
        <v>953</v>
      </c>
      <c r="D417" s="275" t="s">
        <v>954</v>
      </c>
      <c r="E417" s="45" t="s">
        <v>9</v>
      </c>
      <c r="F417" s="45" t="s">
        <v>955</v>
      </c>
      <c r="G417" s="45">
        <f>2025-1989</f>
        <v>36</v>
      </c>
      <c r="H417" s="252" t="s">
        <v>147</v>
      </c>
    </row>
    <row r="418" spans="1:8" ht="14.4" thickBot="1">
      <c r="A418" s="11">
        <v>410</v>
      </c>
      <c r="B418" s="27" t="s">
        <v>956</v>
      </c>
      <c r="C418" s="285"/>
      <c r="D418" s="262"/>
      <c r="E418" s="31" t="s">
        <v>876</v>
      </c>
      <c r="F418" s="31" t="s">
        <v>957</v>
      </c>
      <c r="G418" s="31">
        <f>2025-1994</f>
        <v>31</v>
      </c>
      <c r="H418" s="253"/>
    </row>
    <row r="419" spans="1:8" ht="14.4" thickBot="1">
      <c r="A419" s="51">
        <v>411</v>
      </c>
      <c r="B419" s="27" t="s">
        <v>958</v>
      </c>
      <c r="C419" s="285"/>
      <c r="D419" s="262"/>
      <c r="E419" s="31" t="s">
        <v>8</v>
      </c>
      <c r="F419" s="31" t="s">
        <v>959</v>
      </c>
      <c r="G419" s="31">
        <f>2025-2024</f>
        <v>1</v>
      </c>
      <c r="H419" s="253"/>
    </row>
    <row r="420" spans="1:8">
      <c r="A420" s="51">
        <v>412</v>
      </c>
      <c r="B420" s="27" t="s">
        <v>960</v>
      </c>
      <c r="C420" s="285"/>
      <c r="D420" s="262"/>
      <c r="E420" s="31" t="s">
        <v>7</v>
      </c>
      <c r="F420" s="31" t="s">
        <v>961</v>
      </c>
      <c r="G420" s="31">
        <f>2025-1955</f>
        <v>70</v>
      </c>
      <c r="H420" s="253"/>
    </row>
    <row r="421" spans="1:8" ht="14.4" thickBot="1">
      <c r="A421" s="11">
        <v>413</v>
      </c>
      <c r="B421" s="28" t="s">
        <v>962</v>
      </c>
      <c r="C421" s="301"/>
      <c r="D421" s="276"/>
      <c r="E421" s="32" t="s">
        <v>4</v>
      </c>
      <c r="F421" s="32" t="s">
        <v>963</v>
      </c>
      <c r="G421" s="32">
        <f>2025-1959</f>
        <v>66</v>
      </c>
      <c r="H421" s="254"/>
    </row>
    <row r="422" spans="1:8" ht="16.2" thickBot="1">
      <c r="A422" s="51">
        <v>414</v>
      </c>
      <c r="B422" s="206" t="s">
        <v>964</v>
      </c>
      <c r="C422" s="273" t="s">
        <v>965</v>
      </c>
      <c r="D422" s="290" t="s">
        <v>954</v>
      </c>
      <c r="E422" s="136" t="s">
        <v>9</v>
      </c>
      <c r="F422" s="136" t="s">
        <v>966</v>
      </c>
      <c r="G422" s="136">
        <f>2025-1992</f>
        <v>33</v>
      </c>
      <c r="H422" s="253" t="s">
        <v>147</v>
      </c>
    </row>
    <row r="423" spans="1:8" ht="14.4" thickBot="1">
      <c r="A423" s="51">
        <v>415</v>
      </c>
      <c r="B423" s="29" t="s">
        <v>967</v>
      </c>
      <c r="C423" s="273"/>
      <c r="D423" s="259"/>
      <c r="E423" s="30" t="s">
        <v>4</v>
      </c>
      <c r="F423" s="30" t="s">
        <v>710</v>
      </c>
      <c r="G423" s="30">
        <f>2025-1970</f>
        <v>55</v>
      </c>
      <c r="H423" s="253"/>
    </row>
    <row r="424" spans="1:8" ht="16.2" thickBot="1">
      <c r="A424" s="11">
        <v>416</v>
      </c>
      <c r="B424" s="60" t="s">
        <v>968</v>
      </c>
      <c r="C424" s="272" t="s">
        <v>969</v>
      </c>
      <c r="D424" s="275" t="s">
        <v>970</v>
      </c>
      <c r="E424" s="53" t="s">
        <v>9</v>
      </c>
      <c r="F424" s="53" t="s">
        <v>971</v>
      </c>
      <c r="G424" s="53">
        <f>2025-1998</f>
        <v>27</v>
      </c>
      <c r="H424" s="252" t="s">
        <v>147</v>
      </c>
    </row>
    <row r="425" spans="1:8" ht="15" customHeight="1" thickBot="1">
      <c r="A425" s="51">
        <v>417</v>
      </c>
      <c r="B425" s="27" t="s">
        <v>972</v>
      </c>
      <c r="C425" s="273"/>
      <c r="D425" s="262"/>
      <c r="E425" s="31" t="s">
        <v>4</v>
      </c>
      <c r="F425" s="31" t="s">
        <v>973</v>
      </c>
      <c r="G425" s="31">
        <f>2025-1978</f>
        <v>47</v>
      </c>
      <c r="H425" s="253"/>
    </row>
    <row r="426" spans="1:8" ht="15" customHeight="1">
      <c r="A426" s="51">
        <v>418</v>
      </c>
      <c r="B426" s="27" t="s">
        <v>974</v>
      </c>
      <c r="C426" s="273"/>
      <c r="D426" s="262"/>
      <c r="E426" s="31" t="s">
        <v>7</v>
      </c>
      <c r="F426" s="31" t="s">
        <v>975</v>
      </c>
      <c r="G426" s="31">
        <f>2025-1971</f>
        <v>54</v>
      </c>
      <c r="H426" s="253"/>
    </row>
    <row r="427" spans="1:8" ht="15.75" customHeight="1" thickBot="1">
      <c r="A427" s="11">
        <v>419</v>
      </c>
      <c r="B427" s="28" t="s">
        <v>1134</v>
      </c>
      <c r="C427" s="274"/>
      <c r="D427" s="276"/>
      <c r="E427" s="32" t="s">
        <v>8</v>
      </c>
      <c r="F427" s="32" t="s">
        <v>1135</v>
      </c>
      <c r="G427" s="32">
        <f>2025-2022</f>
        <v>3</v>
      </c>
      <c r="H427" s="254"/>
    </row>
    <row r="428" spans="1:8" ht="16.2" thickBot="1">
      <c r="A428" s="51">
        <v>420</v>
      </c>
      <c r="B428" s="207" t="s">
        <v>976</v>
      </c>
      <c r="C428" s="273" t="s">
        <v>977</v>
      </c>
      <c r="D428" s="262" t="s">
        <v>970</v>
      </c>
      <c r="E428" s="136" t="s">
        <v>9</v>
      </c>
      <c r="F428" s="136" t="s">
        <v>978</v>
      </c>
      <c r="G428" s="136">
        <f>2025-1988</f>
        <v>37</v>
      </c>
      <c r="H428" s="253" t="s">
        <v>147</v>
      </c>
    </row>
    <row r="429" spans="1:8">
      <c r="A429" s="51">
        <v>421</v>
      </c>
      <c r="B429" s="27" t="s">
        <v>979</v>
      </c>
      <c r="C429" s="273"/>
      <c r="D429" s="262"/>
      <c r="E429" s="31" t="s">
        <v>8</v>
      </c>
      <c r="F429" s="31" t="s">
        <v>980</v>
      </c>
      <c r="G429" s="31">
        <f>2025-2013</f>
        <v>12</v>
      </c>
      <c r="H429" s="253"/>
    </row>
    <row r="430" spans="1:8" ht="14.4" thickBot="1">
      <c r="A430" s="11">
        <v>422</v>
      </c>
      <c r="B430" s="27" t="s">
        <v>981</v>
      </c>
      <c r="C430" s="273"/>
      <c r="D430" s="262"/>
      <c r="E430" s="31" t="s">
        <v>8</v>
      </c>
      <c r="F430" s="31" t="s">
        <v>982</v>
      </c>
      <c r="G430" s="31">
        <f>2025-2015</f>
        <v>10</v>
      </c>
      <c r="H430" s="253"/>
    </row>
    <row r="431" spans="1:8" ht="14.4" thickBot="1">
      <c r="A431" s="51">
        <v>423</v>
      </c>
      <c r="B431" s="27" t="s">
        <v>983</v>
      </c>
      <c r="C431" s="273"/>
      <c r="D431" s="262"/>
      <c r="E431" s="31" t="s">
        <v>7</v>
      </c>
      <c r="F431" s="31" t="s">
        <v>984</v>
      </c>
      <c r="G431" s="31">
        <f>2025-1957</f>
        <v>68</v>
      </c>
      <c r="H431" s="253"/>
    </row>
    <row r="432" spans="1:8" ht="14.4" thickBot="1">
      <c r="A432" s="51">
        <v>424</v>
      </c>
      <c r="B432" s="29" t="s">
        <v>985</v>
      </c>
      <c r="C432" s="273"/>
      <c r="D432" s="262"/>
      <c r="E432" s="30" t="s">
        <v>4</v>
      </c>
      <c r="F432" s="30" t="s">
        <v>745</v>
      </c>
      <c r="G432" s="30">
        <f>2025-1965</f>
        <v>60</v>
      </c>
      <c r="H432" s="253"/>
    </row>
    <row r="433" spans="1:8" ht="14.4" thickBot="1">
      <c r="A433" s="11">
        <v>425</v>
      </c>
      <c r="B433" s="49" t="s">
        <v>986</v>
      </c>
      <c r="C433" s="326" t="s">
        <v>987</v>
      </c>
      <c r="D433" s="258" t="s">
        <v>988</v>
      </c>
      <c r="E433" s="45" t="s">
        <v>9</v>
      </c>
      <c r="F433" s="45" t="s">
        <v>989</v>
      </c>
      <c r="G433" s="53">
        <f>2025-1982</f>
        <v>43</v>
      </c>
      <c r="H433" s="260" t="s">
        <v>146</v>
      </c>
    </row>
    <row r="434" spans="1:8" ht="14.4" thickBot="1">
      <c r="A434" s="51">
        <v>426</v>
      </c>
      <c r="B434" s="27" t="s">
        <v>990</v>
      </c>
      <c r="C434" s="327"/>
      <c r="D434" s="294"/>
      <c r="E434" s="31" t="s">
        <v>7</v>
      </c>
      <c r="F434" s="31" t="s">
        <v>991</v>
      </c>
      <c r="G434" s="31">
        <f>2025-1955</f>
        <v>70</v>
      </c>
      <c r="H434" s="256"/>
    </row>
    <row r="435" spans="1:8">
      <c r="A435" s="51">
        <v>427</v>
      </c>
      <c r="B435" s="27" t="s">
        <v>992</v>
      </c>
      <c r="C435" s="327"/>
      <c r="D435" s="294"/>
      <c r="E435" s="31" t="s">
        <v>4</v>
      </c>
      <c r="F435" s="31" t="s">
        <v>993</v>
      </c>
      <c r="G435" s="31">
        <f>2025-1958</f>
        <v>67</v>
      </c>
      <c r="H435" s="256"/>
    </row>
    <row r="436" spans="1:8" ht="15.6" thickBot="1">
      <c r="A436" s="11">
        <v>428</v>
      </c>
      <c r="B436" s="28" t="s">
        <v>1175</v>
      </c>
      <c r="C436" s="210"/>
      <c r="D436" s="91"/>
      <c r="E436" s="32" t="s">
        <v>11</v>
      </c>
      <c r="F436" s="32" t="s">
        <v>1176</v>
      </c>
      <c r="G436" s="32">
        <f>2025-1978</f>
        <v>47</v>
      </c>
      <c r="H436" s="115"/>
    </row>
    <row r="437" spans="1:8" ht="16.2" thickBot="1">
      <c r="A437" s="51">
        <v>429</v>
      </c>
      <c r="B437" s="206" t="s">
        <v>994</v>
      </c>
      <c r="C437" s="273" t="s">
        <v>995</v>
      </c>
      <c r="D437" s="262" t="s">
        <v>996</v>
      </c>
      <c r="E437" s="136" t="s">
        <v>9</v>
      </c>
      <c r="F437" s="136" t="s">
        <v>997</v>
      </c>
      <c r="G437" s="47">
        <f>2025-1975</f>
        <v>50</v>
      </c>
      <c r="H437" s="253" t="s">
        <v>145</v>
      </c>
    </row>
    <row r="438" spans="1:8">
      <c r="A438" s="51">
        <v>430</v>
      </c>
      <c r="B438" s="27" t="s">
        <v>998</v>
      </c>
      <c r="C438" s="273"/>
      <c r="D438" s="262"/>
      <c r="E438" s="31" t="s">
        <v>6</v>
      </c>
      <c r="F438" s="31" t="s">
        <v>999</v>
      </c>
      <c r="G438" s="31">
        <f>2025-2000</f>
        <v>25</v>
      </c>
      <c r="H438" s="253"/>
    </row>
    <row r="439" spans="1:8" ht="14.4" thickBot="1">
      <c r="A439" s="11">
        <v>431</v>
      </c>
      <c r="B439" s="28" t="s">
        <v>1000</v>
      </c>
      <c r="C439" s="274"/>
      <c r="D439" s="276"/>
      <c r="E439" s="32" t="s">
        <v>4</v>
      </c>
      <c r="F439" s="32">
        <v>1949</v>
      </c>
      <c r="G439" s="32">
        <f>2025-1949</f>
        <v>76</v>
      </c>
      <c r="H439" s="254"/>
    </row>
    <row r="440" spans="1:8" ht="14.4" thickBot="1">
      <c r="A440" s="51">
        <v>432</v>
      </c>
      <c r="B440" s="12" t="s">
        <v>1001</v>
      </c>
      <c r="C440" s="285" t="s">
        <v>1002</v>
      </c>
      <c r="D440" s="262" t="s">
        <v>1003</v>
      </c>
      <c r="E440" s="13" t="s">
        <v>9</v>
      </c>
      <c r="F440" s="112" t="s">
        <v>1004</v>
      </c>
      <c r="G440" s="13">
        <f>2025-1990</f>
        <v>35</v>
      </c>
      <c r="H440" s="255" t="s">
        <v>148</v>
      </c>
    </row>
    <row r="441" spans="1:8" ht="15" customHeight="1">
      <c r="A441" s="51">
        <v>433</v>
      </c>
      <c r="B441" s="15" t="s">
        <v>647</v>
      </c>
      <c r="C441" s="285"/>
      <c r="D441" s="262"/>
      <c r="E441" s="16" t="s">
        <v>876</v>
      </c>
      <c r="F441" s="17" t="s">
        <v>1005</v>
      </c>
      <c r="G441" s="16">
        <f>2025-1997</f>
        <v>28</v>
      </c>
      <c r="H441" s="256"/>
    </row>
    <row r="442" spans="1:8" ht="15" customHeight="1" thickBot="1">
      <c r="A442" s="11">
        <v>434</v>
      </c>
      <c r="B442" s="15" t="s">
        <v>1006</v>
      </c>
      <c r="C442" s="285"/>
      <c r="D442" s="262"/>
      <c r="E442" s="16" t="s">
        <v>6</v>
      </c>
      <c r="F442" s="17" t="s">
        <v>1007</v>
      </c>
      <c r="G442" s="16">
        <f>2025-2022</f>
        <v>3</v>
      </c>
      <c r="H442" s="256"/>
    </row>
    <row r="443" spans="1:8" ht="15" customHeight="1" thickBot="1">
      <c r="A443" s="51">
        <v>435</v>
      </c>
      <c r="B443" s="15" t="s">
        <v>1008</v>
      </c>
      <c r="C443" s="285"/>
      <c r="D443" s="262"/>
      <c r="E443" s="16" t="s">
        <v>7</v>
      </c>
      <c r="F443" s="17" t="s">
        <v>961</v>
      </c>
      <c r="G443" s="16">
        <f>2025-1955</f>
        <v>70</v>
      </c>
      <c r="H443" s="256"/>
    </row>
    <row r="444" spans="1:8" ht="15.75" customHeight="1">
      <c r="A444" s="51">
        <v>436</v>
      </c>
      <c r="B444" s="15" t="s">
        <v>1009</v>
      </c>
      <c r="C444" s="285"/>
      <c r="D444" s="262"/>
      <c r="E444" s="16" t="s">
        <v>4</v>
      </c>
      <c r="F444" s="16" t="s">
        <v>1010</v>
      </c>
      <c r="G444" s="16">
        <f>2025-1960</f>
        <v>65</v>
      </c>
      <c r="H444" s="256"/>
    </row>
    <row r="445" spans="1:8" ht="15.75" customHeight="1" thickBot="1">
      <c r="A445" s="11">
        <v>437</v>
      </c>
      <c r="B445" s="85" t="s">
        <v>1143</v>
      </c>
      <c r="C445" s="301"/>
      <c r="D445" s="276"/>
      <c r="E445" s="84" t="s">
        <v>6</v>
      </c>
      <c r="F445" s="84" t="s">
        <v>1144</v>
      </c>
      <c r="G445" s="84" t="s">
        <v>1145</v>
      </c>
      <c r="H445" s="261"/>
    </row>
    <row r="446" spans="1:8" ht="16.2" thickBot="1">
      <c r="A446" s="51">
        <v>438</v>
      </c>
      <c r="B446" s="211" t="s">
        <v>1011</v>
      </c>
      <c r="C446" s="285" t="s">
        <v>1012</v>
      </c>
      <c r="D446" s="262" t="s">
        <v>1013</v>
      </c>
      <c r="E446" s="136" t="s">
        <v>9</v>
      </c>
      <c r="F446" s="136" t="s">
        <v>1014</v>
      </c>
      <c r="G446" s="136">
        <f>2025-1995</f>
        <v>30</v>
      </c>
      <c r="H446" s="253" t="s">
        <v>147</v>
      </c>
    </row>
    <row r="447" spans="1:8">
      <c r="A447" s="51">
        <v>439</v>
      </c>
      <c r="B447" s="27" t="s">
        <v>1015</v>
      </c>
      <c r="C447" s="285"/>
      <c r="D447" s="262"/>
      <c r="E447" s="31" t="s">
        <v>7</v>
      </c>
      <c r="F447" s="31" t="s">
        <v>1016</v>
      </c>
      <c r="G447" s="31">
        <f>2025-1973</f>
        <v>52</v>
      </c>
      <c r="H447" s="253"/>
    </row>
    <row r="448" spans="1:8" ht="14.4" thickBot="1">
      <c r="A448" s="11">
        <v>440</v>
      </c>
      <c r="B448" s="29" t="s">
        <v>1017</v>
      </c>
      <c r="C448" s="285"/>
      <c r="D448" s="262"/>
      <c r="E448" s="30" t="s">
        <v>4</v>
      </c>
      <c r="F448" s="30" t="s">
        <v>661</v>
      </c>
      <c r="G448" s="30">
        <f>2025-1980</f>
        <v>45</v>
      </c>
      <c r="H448" s="253"/>
    </row>
    <row r="449" spans="1:8" ht="14.4" thickBot="1">
      <c r="A449" s="51">
        <v>441</v>
      </c>
      <c r="B449" s="49" t="s">
        <v>1018</v>
      </c>
      <c r="C449" s="296" t="s">
        <v>1019</v>
      </c>
      <c r="D449" s="275" t="s">
        <v>1020</v>
      </c>
      <c r="E449" s="45" t="s">
        <v>9</v>
      </c>
      <c r="F449" s="45" t="s">
        <v>1021</v>
      </c>
      <c r="G449" s="53">
        <f>2025-1967</f>
        <v>58</v>
      </c>
      <c r="H449" s="252" t="s">
        <v>146</v>
      </c>
    </row>
    <row r="450" spans="1:8">
      <c r="A450" s="51">
        <v>442</v>
      </c>
      <c r="B450" s="27" t="s">
        <v>1184</v>
      </c>
      <c r="C450" s="297"/>
      <c r="D450" s="262"/>
      <c r="E450" s="31" t="s">
        <v>876</v>
      </c>
      <c r="F450" s="31">
        <v>1974</v>
      </c>
      <c r="G450" s="31">
        <f>2025-1974</f>
        <v>51</v>
      </c>
      <c r="H450" s="253"/>
    </row>
    <row r="451" spans="1:8" ht="14.4" thickBot="1">
      <c r="A451" s="11">
        <v>443</v>
      </c>
      <c r="B451" s="28" t="s">
        <v>1022</v>
      </c>
      <c r="C451" s="298"/>
      <c r="D451" s="276"/>
      <c r="E451" s="32" t="s">
        <v>4</v>
      </c>
      <c r="F451" s="32" t="s">
        <v>1023</v>
      </c>
      <c r="G451" s="32">
        <f>2025-1950</f>
        <v>75</v>
      </c>
      <c r="H451" s="254"/>
    </row>
    <row r="452" spans="1:8" ht="16.2" thickBot="1">
      <c r="A452" s="51">
        <v>444</v>
      </c>
      <c r="B452" s="215" t="s">
        <v>1100</v>
      </c>
      <c r="C452" s="281" t="s">
        <v>1024</v>
      </c>
      <c r="D452" s="284" t="s">
        <v>1025</v>
      </c>
      <c r="E452" s="136" t="s">
        <v>9</v>
      </c>
      <c r="F452" s="136" t="s">
        <v>1026</v>
      </c>
      <c r="G452" s="47">
        <f>2025-1980</f>
        <v>45</v>
      </c>
      <c r="H452" s="253" t="s">
        <v>149</v>
      </c>
    </row>
    <row r="453" spans="1:8">
      <c r="A453" s="51">
        <v>445</v>
      </c>
      <c r="B453" s="217" t="s">
        <v>1027</v>
      </c>
      <c r="C453" s="282"/>
      <c r="D453" s="284"/>
      <c r="E453" s="31" t="s">
        <v>876</v>
      </c>
      <c r="F453" s="31" t="s">
        <v>1028</v>
      </c>
      <c r="G453" s="31">
        <f>2025-1989</f>
        <v>36</v>
      </c>
      <c r="H453" s="253"/>
    </row>
    <row r="454" spans="1:8" ht="14.4" thickBot="1">
      <c r="A454" s="11">
        <v>446</v>
      </c>
      <c r="B454" s="219" t="s">
        <v>1172</v>
      </c>
      <c r="C454" s="283"/>
      <c r="D454" s="284"/>
      <c r="E454" s="30" t="s">
        <v>7</v>
      </c>
      <c r="F454" s="30" t="s">
        <v>1029</v>
      </c>
      <c r="G454" s="30">
        <f>2025-1946</f>
        <v>79</v>
      </c>
      <c r="H454" s="253"/>
    </row>
    <row r="455" spans="1:8" ht="16.2" thickBot="1">
      <c r="A455" s="51">
        <v>447</v>
      </c>
      <c r="B455" s="221" t="s">
        <v>1030</v>
      </c>
      <c r="C455" s="23" t="s">
        <v>1031</v>
      </c>
      <c r="D455" s="75" t="s">
        <v>525</v>
      </c>
      <c r="E455" s="9" t="s">
        <v>9</v>
      </c>
      <c r="F455" s="8" t="s">
        <v>1032</v>
      </c>
      <c r="G455" s="9">
        <f>2025-1994</f>
        <v>31</v>
      </c>
      <c r="H455" s="260" t="s">
        <v>147</v>
      </c>
    </row>
    <row r="456" spans="1:8" ht="14.25" customHeight="1">
      <c r="A456" s="51">
        <v>448</v>
      </c>
      <c r="B456" s="15" t="s">
        <v>1147</v>
      </c>
      <c r="C456" s="16"/>
      <c r="D456" s="90"/>
      <c r="E456" s="16" t="s">
        <v>7</v>
      </c>
      <c r="F456" s="17" t="s">
        <v>1033</v>
      </c>
      <c r="G456" s="16">
        <f>2025-1970</f>
        <v>55</v>
      </c>
      <c r="H456" s="256"/>
    </row>
    <row r="457" spans="1:8" ht="14.25" customHeight="1" thickBot="1">
      <c r="A457" s="11">
        <v>449</v>
      </c>
      <c r="B457" s="15" t="s">
        <v>1034</v>
      </c>
      <c r="C457" s="16"/>
      <c r="D457" s="90"/>
      <c r="E457" s="16" t="s">
        <v>4</v>
      </c>
      <c r="F457" s="17" t="s">
        <v>1035</v>
      </c>
      <c r="G457" s="16">
        <f>2025-1976</f>
        <v>49</v>
      </c>
      <c r="H457" s="256"/>
    </row>
    <row r="458" spans="1:8" ht="15" customHeight="1" thickBot="1">
      <c r="A458" s="51">
        <v>450</v>
      </c>
      <c r="B458" s="85" t="s">
        <v>1036</v>
      </c>
      <c r="C458" s="84"/>
      <c r="D458" s="91"/>
      <c r="E458" s="84" t="s">
        <v>876</v>
      </c>
      <c r="F458" s="86" t="s">
        <v>1037</v>
      </c>
      <c r="G458" s="84">
        <f>2025-1998</f>
        <v>27</v>
      </c>
      <c r="H458" s="261"/>
    </row>
    <row r="459" spans="1:8" ht="15.6">
      <c r="A459" s="51">
        <v>451</v>
      </c>
      <c r="B459" s="222" t="s">
        <v>1038</v>
      </c>
      <c r="C459" s="117" t="s">
        <v>1039</v>
      </c>
      <c r="D459" s="73" t="s">
        <v>1146</v>
      </c>
      <c r="E459" s="136" t="s">
        <v>9</v>
      </c>
      <c r="F459" s="136" t="s">
        <v>1040</v>
      </c>
      <c r="G459" s="136">
        <f>2025-1977</f>
        <v>48</v>
      </c>
      <c r="H459" s="253" t="s">
        <v>145</v>
      </c>
    </row>
    <row r="460" spans="1:8" ht="15" customHeight="1" thickBot="1">
      <c r="A460" s="11">
        <v>452</v>
      </c>
      <c r="B460" s="27" t="s">
        <v>1041</v>
      </c>
      <c r="C460" s="117"/>
      <c r="D460" s="73"/>
      <c r="E460" s="84" t="s">
        <v>876</v>
      </c>
      <c r="F460" s="31" t="s">
        <v>1042</v>
      </c>
      <c r="G460" s="31">
        <f>2025-1989</f>
        <v>36</v>
      </c>
      <c r="H460" s="253"/>
    </row>
    <row r="461" spans="1:8" ht="14.25" customHeight="1" thickBot="1">
      <c r="A461" s="51">
        <v>453</v>
      </c>
      <c r="B461" s="27" t="s">
        <v>1043</v>
      </c>
      <c r="C461" s="117"/>
      <c r="D461" s="73"/>
      <c r="E461" s="30" t="s">
        <v>6</v>
      </c>
      <c r="F461" s="31" t="s">
        <v>1044</v>
      </c>
      <c r="G461" s="31">
        <f>2025-2006</f>
        <v>19</v>
      </c>
      <c r="H461" s="253"/>
    </row>
    <row r="462" spans="1:8">
      <c r="A462" s="51">
        <v>454</v>
      </c>
      <c r="B462" s="223" t="s">
        <v>1045</v>
      </c>
      <c r="C462" s="117"/>
      <c r="D462" s="73"/>
      <c r="E462" s="30" t="s">
        <v>6</v>
      </c>
      <c r="F462" s="47" t="s">
        <v>1046</v>
      </c>
      <c r="G462" s="47">
        <f>2025-2011</f>
        <v>14</v>
      </c>
      <c r="H462" s="253"/>
    </row>
    <row r="463" spans="1:8" ht="14.4" thickBot="1">
      <c r="A463" s="11">
        <v>455</v>
      </c>
      <c r="B463" s="198" t="s">
        <v>1047</v>
      </c>
      <c r="C463" s="117"/>
      <c r="D463" s="73"/>
      <c r="E463" s="123" t="s">
        <v>8</v>
      </c>
      <c r="F463" s="123" t="s">
        <v>1048</v>
      </c>
      <c r="G463" s="123">
        <f>2025-2013</f>
        <v>12</v>
      </c>
      <c r="H463" s="253"/>
    </row>
    <row r="464" spans="1:8" ht="16.2" thickBot="1">
      <c r="A464" s="51">
        <v>456</v>
      </c>
      <c r="B464" s="224" t="s">
        <v>1173</v>
      </c>
      <c r="C464" s="212" t="s">
        <v>1050</v>
      </c>
      <c r="D464" s="72" t="s">
        <v>525</v>
      </c>
      <c r="E464" s="45" t="s">
        <v>9</v>
      </c>
      <c r="F464" s="45" t="s">
        <v>1051</v>
      </c>
      <c r="G464" s="53">
        <f>2025-1995</f>
        <v>30</v>
      </c>
      <c r="H464" s="252" t="s">
        <v>147</v>
      </c>
    </row>
    <row r="465" spans="1:8" ht="15" customHeight="1" thickBot="1">
      <c r="A465" s="51">
        <v>457</v>
      </c>
      <c r="B465" s="225" t="s">
        <v>1052</v>
      </c>
      <c r="C465" s="214"/>
      <c r="D465" s="74"/>
      <c r="E465" s="32" t="s">
        <v>4</v>
      </c>
      <c r="F465" s="32" t="s">
        <v>1016</v>
      </c>
      <c r="G465" s="32">
        <f>2025-1973</f>
        <v>52</v>
      </c>
      <c r="H465" s="254"/>
    </row>
    <row r="466" spans="1:8" ht="16.2" thickBot="1">
      <c r="A466" s="11">
        <v>458</v>
      </c>
      <c r="B466" s="222" t="s">
        <v>1053</v>
      </c>
      <c r="C466" s="216" t="s">
        <v>1054</v>
      </c>
      <c r="D466" s="73" t="s">
        <v>525</v>
      </c>
      <c r="E466" s="136" t="s">
        <v>9</v>
      </c>
      <c r="F466" s="136" t="s">
        <v>1055</v>
      </c>
      <c r="G466" s="47">
        <f>2025-1996</f>
        <v>29</v>
      </c>
      <c r="H466" s="253" t="s">
        <v>147</v>
      </c>
    </row>
    <row r="467" spans="1:8" ht="14.25" customHeight="1" thickBot="1">
      <c r="A467" s="51">
        <v>459</v>
      </c>
      <c r="B467" s="3" t="s">
        <v>1056</v>
      </c>
      <c r="C467" s="218"/>
      <c r="D467" s="73"/>
      <c r="E467" s="31" t="s">
        <v>4</v>
      </c>
      <c r="F467" s="31" t="s">
        <v>710</v>
      </c>
      <c r="G467" s="31">
        <f>2025-1970</f>
        <v>55</v>
      </c>
      <c r="H467" s="253"/>
    </row>
    <row r="468" spans="1:8" ht="15" customHeight="1" thickBot="1">
      <c r="A468" s="51">
        <v>460</v>
      </c>
      <c r="B468" s="219" t="s">
        <v>1057</v>
      </c>
      <c r="C468" s="220"/>
      <c r="D468" s="73"/>
      <c r="E468" s="30" t="s">
        <v>7</v>
      </c>
      <c r="F468" s="30" t="s">
        <v>1058</v>
      </c>
      <c r="G468" s="30">
        <f>2025-1960</f>
        <v>65</v>
      </c>
      <c r="H468" s="253"/>
    </row>
    <row r="469" spans="1:8" ht="16.2" thickBot="1">
      <c r="A469" s="11">
        <v>461</v>
      </c>
      <c r="B469" s="221" t="s">
        <v>1059</v>
      </c>
      <c r="C469" s="208" t="s">
        <v>1060</v>
      </c>
      <c r="D469" s="75" t="s">
        <v>525</v>
      </c>
      <c r="E469" s="45" t="s">
        <v>9</v>
      </c>
      <c r="F469" s="45" t="s">
        <v>1061</v>
      </c>
      <c r="G469" s="53">
        <f>2025-1996</f>
        <v>29</v>
      </c>
      <c r="H469" s="260" t="s">
        <v>147</v>
      </c>
    </row>
    <row r="470" spans="1:8" ht="15.6" thickBot="1">
      <c r="A470" s="51">
        <v>462</v>
      </c>
      <c r="B470" s="27" t="s">
        <v>1062</v>
      </c>
      <c r="C470" s="209"/>
      <c r="D470" s="90"/>
      <c r="E470" s="31" t="s">
        <v>4</v>
      </c>
      <c r="F470" s="31" t="s">
        <v>1063</v>
      </c>
      <c r="G470" s="31">
        <f>2025-1973</f>
        <v>52</v>
      </c>
      <c r="H470" s="256"/>
    </row>
    <row r="471" spans="1:8" ht="15" customHeight="1" thickBot="1">
      <c r="A471" s="51">
        <v>463</v>
      </c>
      <c r="B471" s="28" t="s">
        <v>1064</v>
      </c>
      <c r="C471" s="32"/>
      <c r="D471" s="91"/>
      <c r="E471" s="32" t="s">
        <v>7</v>
      </c>
      <c r="F471" s="32" t="s">
        <v>1065</v>
      </c>
      <c r="G471" s="32">
        <f>2025-1963</f>
        <v>62</v>
      </c>
      <c r="H471" s="261"/>
    </row>
    <row r="472" spans="1:8" ht="16.2" thickBot="1">
      <c r="A472" s="11">
        <v>464</v>
      </c>
      <c r="B472" s="211" t="s">
        <v>1066</v>
      </c>
      <c r="C472" s="24" t="s">
        <v>1067</v>
      </c>
      <c r="D472" s="111" t="s">
        <v>1174</v>
      </c>
      <c r="E472" s="13" t="s">
        <v>9</v>
      </c>
      <c r="F472" s="226" t="s">
        <v>1068</v>
      </c>
      <c r="G472" s="13">
        <f>2025-1991</f>
        <v>34</v>
      </c>
      <c r="H472" s="255" t="s">
        <v>147</v>
      </c>
    </row>
    <row r="473" spans="1:8" ht="14.25" customHeight="1" thickBot="1">
      <c r="A473" s="51">
        <v>465</v>
      </c>
      <c r="B473" s="15" t="s">
        <v>1069</v>
      </c>
      <c r="C473" s="16"/>
      <c r="D473" s="90"/>
      <c r="E473" s="16" t="s">
        <v>876</v>
      </c>
      <c r="F473" s="17" t="s">
        <v>1070</v>
      </c>
      <c r="G473" s="16">
        <f>2025-1991</f>
        <v>34</v>
      </c>
      <c r="H473" s="256"/>
    </row>
    <row r="474" spans="1:8" ht="14.25" customHeight="1">
      <c r="A474" s="51">
        <v>466</v>
      </c>
      <c r="B474" s="15" t="s">
        <v>1071</v>
      </c>
      <c r="C474" s="16"/>
      <c r="D474" s="90"/>
      <c r="E474" s="16" t="s">
        <v>8</v>
      </c>
      <c r="F474" s="17" t="s">
        <v>1072</v>
      </c>
      <c r="G474" s="16">
        <f>2025-2016</f>
        <v>9</v>
      </c>
      <c r="H474" s="256"/>
    </row>
    <row r="475" spans="1:8" ht="15" customHeight="1" thickBot="1">
      <c r="A475" s="11">
        <v>467</v>
      </c>
      <c r="B475" s="18" t="s">
        <v>1073</v>
      </c>
      <c r="C475" s="19"/>
      <c r="D475" s="109"/>
      <c r="E475" s="30" t="s">
        <v>4</v>
      </c>
      <c r="F475" s="20" t="s">
        <v>745</v>
      </c>
      <c r="G475" s="19">
        <f>2025-1965</f>
        <v>60</v>
      </c>
      <c r="H475" s="257"/>
    </row>
    <row r="476" spans="1:8" ht="16.2" thickBot="1">
      <c r="A476" s="51">
        <v>468</v>
      </c>
      <c r="B476" s="221" t="s">
        <v>1074</v>
      </c>
      <c r="C476" s="93" t="s">
        <v>1075</v>
      </c>
      <c r="D476" s="72" t="s">
        <v>1076</v>
      </c>
      <c r="E476" s="45" t="s">
        <v>9</v>
      </c>
      <c r="F476" s="45" t="s">
        <v>1077</v>
      </c>
      <c r="G476" s="45">
        <f>2025-1970</f>
        <v>55</v>
      </c>
      <c r="H476" s="252" t="s">
        <v>145</v>
      </c>
    </row>
    <row r="477" spans="1:8" ht="14.25" customHeight="1">
      <c r="A477" s="51">
        <v>469</v>
      </c>
      <c r="B477" s="27" t="s">
        <v>1078</v>
      </c>
      <c r="C477" s="117"/>
      <c r="D477" s="73"/>
      <c r="E477" s="16" t="s">
        <v>876</v>
      </c>
      <c r="F477" s="31" t="s">
        <v>1079</v>
      </c>
      <c r="G477" s="31">
        <f>2025-1976</f>
        <v>49</v>
      </c>
      <c r="H477" s="253"/>
    </row>
    <row r="478" spans="1:8" ht="15" customHeight="1" thickBot="1">
      <c r="A478" s="11">
        <v>470</v>
      </c>
      <c r="B478" s="29" t="s">
        <v>1080</v>
      </c>
      <c r="C478" s="117"/>
      <c r="D478" s="73"/>
      <c r="E478" s="123" t="s">
        <v>6</v>
      </c>
      <c r="F478" s="30" t="s">
        <v>1081</v>
      </c>
      <c r="G478" s="30">
        <f>2025-2002</f>
        <v>23</v>
      </c>
      <c r="H478" s="253"/>
    </row>
    <row r="479" spans="1:8" ht="16.2" thickBot="1">
      <c r="A479" s="51">
        <v>471</v>
      </c>
      <c r="B479" s="227" t="s">
        <v>1082</v>
      </c>
      <c r="C479" s="212" t="s">
        <v>1083</v>
      </c>
      <c r="D479" s="75" t="s">
        <v>1084</v>
      </c>
      <c r="E479" s="9" t="s">
        <v>9</v>
      </c>
      <c r="F479" s="45" t="s">
        <v>1085</v>
      </c>
      <c r="G479" s="45">
        <f>2025-1978</f>
        <v>47</v>
      </c>
      <c r="H479" s="260" t="s">
        <v>146</v>
      </c>
    </row>
    <row r="480" spans="1:8" ht="14.25" customHeight="1">
      <c r="A480" s="51">
        <v>472</v>
      </c>
      <c r="B480" s="27" t="s">
        <v>1086</v>
      </c>
      <c r="C480" s="213"/>
      <c r="D480" s="90"/>
      <c r="E480" s="31" t="s">
        <v>8</v>
      </c>
      <c r="F480" s="31" t="s">
        <v>1087</v>
      </c>
      <c r="G480" s="31">
        <f>2025-2017</f>
        <v>8</v>
      </c>
      <c r="H480" s="256"/>
    </row>
    <row r="481" spans="1:8" ht="15.6" thickBot="1">
      <c r="A481" s="11">
        <v>473</v>
      </c>
      <c r="B481" s="27" t="s">
        <v>1088</v>
      </c>
      <c r="C481" s="213"/>
      <c r="D481" s="90"/>
      <c r="E481" s="31" t="s">
        <v>8</v>
      </c>
      <c r="F481" s="31" t="s">
        <v>1089</v>
      </c>
      <c r="G481" s="31">
        <f>2025-2010</f>
        <v>15</v>
      </c>
      <c r="H481" s="256"/>
    </row>
    <row r="482" spans="1:8" ht="15.6" thickBot="1">
      <c r="A482" s="51">
        <v>474</v>
      </c>
      <c r="B482" s="228" t="s">
        <v>1090</v>
      </c>
      <c r="C482" s="213"/>
      <c r="D482" s="90"/>
      <c r="E482" s="131" t="s">
        <v>4</v>
      </c>
      <c r="F482" s="131" t="s">
        <v>961</v>
      </c>
      <c r="G482" s="31">
        <f>2025-1955</f>
        <v>70</v>
      </c>
      <c r="H482" s="256"/>
    </row>
    <row r="483" spans="1:8" ht="15.6" thickBot="1">
      <c r="A483" s="51">
        <v>475</v>
      </c>
      <c r="B483" s="229" t="s">
        <v>1149</v>
      </c>
      <c r="C483" s="214"/>
      <c r="D483" s="91"/>
      <c r="E483" s="134" t="s">
        <v>876</v>
      </c>
      <c r="F483" s="134" t="s">
        <v>1150</v>
      </c>
      <c r="G483" s="32">
        <f>2025-1984</f>
        <v>41</v>
      </c>
      <c r="H483" s="261"/>
    </row>
    <row r="484" spans="1:8" ht="16.2" thickBot="1">
      <c r="A484" s="11">
        <v>476</v>
      </c>
      <c r="B484" s="211" t="s">
        <v>1095</v>
      </c>
      <c r="C484" s="47" t="s">
        <v>1110</v>
      </c>
      <c r="D484" s="12" t="s">
        <v>721</v>
      </c>
      <c r="E484" s="13" t="s">
        <v>9</v>
      </c>
      <c r="F484" s="47" t="s">
        <v>1097</v>
      </c>
      <c r="G484" s="47">
        <f>2025-1985</f>
        <v>40</v>
      </c>
      <c r="H484" s="255" t="s">
        <v>146</v>
      </c>
    </row>
    <row r="485" spans="1:8" ht="14.25" customHeight="1" thickBot="1">
      <c r="A485" s="51">
        <v>477</v>
      </c>
      <c r="B485" s="27" t="s">
        <v>1114</v>
      </c>
      <c r="C485" s="31"/>
      <c r="D485" s="15"/>
      <c r="E485" s="31" t="s">
        <v>876</v>
      </c>
      <c r="F485" s="31" t="s">
        <v>1115</v>
      </c>
      <c r="G485" s="31">
        <f>2025-1987</f>
        <v>38</v>
      </c>
      <c r="H485" s="256"/>
    </row>
    <row r="486" spans="1:8" ht="14.25" customHeight="1">
      <c r="A486" s="51">
        <v>478</v>
      </c>
      <c r="B486" s="27" t="s">
        <v>1116</v>
      </c>
      <c r="C486" s="31"/>
      <c r="D486" s="15"/>
      <c r="E486" s="31" t="s">
        <v>6</v>
      </c>
      <c r="F486" s="31" t="s">
        <v>1117</v>
      </c>
      <c r="G486" s="31">
        <f>2025-2017</f>
        <v>8</v>
      </c>
      <c r="H486" s="256"/>
    </row>
    <row r="487" spans="1:8" ht="15" customHeight="1" thickBot="1">
      <c r="A487" s="11">
        <v>479</v>
      </c>
      <c r="B487" s="27" t="s">
        <v>1118</v>
      </c>
      <c r="C487" s="31"/>
      <c r="D487" s="15"/>
      <c r="E487" s="31" t="s">
        <v>434</v>
      </c>
      <c r="F487" s="31" t="s">
        <v>1119</v>
      </c>
      <c r="G487" s="31">
        <f>2025-2024</f>
        <v>1</v>
      </c>
      <c r="H487" s="256"/>
    </row>
    <row r="488" spans="1:8" ht="15" customHeight="1" thickBot="1">
      <c r="A488" s="51">
        <v>480</v>
      </c>
      <c r="B488" s="27" t="s">
        <v>1120</v>
      </c>
      <c r="C488" s="31"/>
      <c r="D488" s="15"/>
      <c r="E488" s="31" t="s">
        <v>7</v>
      </c>
      <c r="F488" s="31" t="s">
        <v>1010</v>
      </c>
      <c r="G488" s="31">
        <f>2025-1960</f>
        <v>65</v>
      </c>
      <c r="H488" s="256"/>
    </row>
    <row r="489" spans="1:8" ht="15" customHeight="1" thickBot="1">
      <c r="A489" s="51">
        <v>481</v>
      </c>
      <c r="B489" s="29" t="s">
        <v>1121</v>
      </c>
      <c r="C489" s="30"/>
      <c r="D489" s="18"/>
      <c r="E489" s="30" t="s">
        <v>4</v>
      </c>
      <c r="F489" s="30" t="s">
        <v>925</v>
      </c>
      <c r="G489" s="30">
        <f>2025-1961</f>
        <v>64</v>
      </c>
      <c r="H489" s="257"/>
    </row>
    <row r="490" spans="1:8" ht="15" customHeight="1" thickBot="1">
      <c r="A490" s="11">
        <v>482</v>
      </c>
      <c r="B490" s="6" t="s">
        <v>1101</v>
      </c>
      <c r="C490" s="6" t="s">
        <v>1129</v>
      </c>
      <c r="D490" s="258" t="s">
        <v>1130</v>
      </c>
      <c r="E490" s="9" t="s">
        <v>9</v>
      </c>
      <c r="F490" s="8">
        <v>30978</v>
      </c>
      <c r="G490" s="53">
        <f>2025-1984</f>
        <v>41</v>
      </c>
      <c r="H490" s="252" t="s">
        <v>147</v>
      </c>
    </row>
    <row r="491" spans="1:8" ht="15" customHeight="1" thickBot="1">
      <c r="A491" s="51">
        <v>483</v>
      </c>
      <c r="B491" s="18" t="s">
        <v>1128</v>
      </c>
      <c r="C491" s="30"/>
      <c r="D491" s="259"/>
      <c r="E491" s="30" t="s">
        <v>4</v>
      </c>
      <c r="F491" s="20">
        <v>22828</v>
      </c>
      <c r="G491" s="30">
        <f>2025-1962</f>
        <v>63</v>
      </c>
      <c r="H491" s="253"/>
    </row>
    <row r="492" spans="1:8" ht="15" customHeight="1">
      <c r="A492" s="51">
        <v>484</v>
      </c>
      <c r="B492" s="6" t="s">
        <v>1092</v>
      </c>
      <c r="C492" s="6" t="s">
        <v>1132</v>
      </c>
      <c r="D492" s="230" t="s">
        <v>1133</v>
      </c>
      <c r="E492" s="9" t="s">
        <v>9</v>
      </c>
      <c r="F492" s="8">
        <v>27852</v>
      </c>
      <c r="G492" s="9">
        <f>2025-1976</f>
        <v>49</v>
      </c>
      <c r="H492" s="252" t="s">
        <v>145</v>
      </c>
    </row>
    <row r="493" spans="1:8" ht="15" customHeight="1" thickBot="1">
      <c r="A493" s="11">
        <v>485</v>
      </c>
      <c r="B493" s="28" t="s">
        <v>1131</v>
      </c>
      <c r="C493" s="32"/>
      <c r="D493" s="85"/>
      <c r="E493" s="32" t="s">
        <v>434</v>
      </c>
      <c r="F493" s="86">
        <v>39004</v>
      </c>
      <c r="G493" s="32">
        <f>2025-2006</f>
        <v>19</v>
      </c>
      <c r="H493" s="254"/>
    </row>
    <row r="494" spans="1:8" ht="15" customHeight="1" thickBot="1">
      <c r="A494" s="237">
        <v>486</v>
      </c>
      <c r="B494" s="238" t="s">
        <v>1091</v>
      </c>
      <c r="C494" s="203"/>
      <c r="D494" s="205"/>
      <c r="E494" s="203" t="s">
        <v>9</v>
      </c>
      <c r="F494" s="203"/>
      <c r="G494" s="203"/>
      <c r="H494" s="129"/>
    </row>
  </sheetData>
  <mergeCells count="233">
    <mergeCell ref="D440:D445"/>
    <mergeCell ref="C440:C445"/>
    <mergeCell ref="H479:H483"/>
    <mergeCell ref="C417:C421"/>
    <mergeCell ref="D417:D421"/>
    <mergeCell ref="H417:H421"/>
    <mergeCell ref="C433:C435"/>
    <mergeCell ref="D433:D435"/>
    <mergeCell ref="H433:H435"/>
    <mergeCell ref="C437:C439"/>
    <mergeCell ref="D437:D439"/>
    <mergeCell ref="H437:H439"/>
    <mergeCell ref="C422:C423"/>
    <mergeCell ref="D422:D423"/>
    <mergeCell ref="H422:H423"/>
    <mergeCell ref="C428:C432"/>
    <mergeCell ref="D428:D432"/>
    <mergeCell ref="H428:H432"/>
    <mergeCell ref="C407:C411"/>
    <mergeCell ref="D407:D411"/>
    <mergeCell ref="H380:H383"/>
    <mergeCell ref="H384:H387"/>
    <mergeCell ref="H388:H390"/>
    <mergeCell ref="H405:H406"/>
    <mergeCell ref="D53:D56"/>
    <mergeCell ref="H53:H56"/>
    <mergeCell ref="D20:D24"/>
    <mergeCell ref="H20:H24"/>
    <mergeCell ref="D42:D44"/>
    <mergeCell ref="H42:H44"/>
    <mergeCell ref="D45:D48"/>
    <mergeCell ref="H45:H48"/>
    <mergeCell ref="H49:H52"/>
    <mergeCell ref="D25:D29"/>
    <mergeCell ref="H25:H29"/>
    <mergeCell ref="D30:D35"/>
    <mergeCell ref="D73:D75"/>
    <mergeCell ref="H73:H75"/>
    <mergeCell ref="D66:D67"/>
    <mergeCell ref="H66:H67"/>
    <mergeCell ref="D68:D72"/>
    <mergeCell ref="H68:H72"/>
    <mergeCell ref="D57:D61"/>
    <mergeCell ref="H57:H61"/>
    <mergeCell ref="H6:H7"/>
    <mergeCell ref="D11:D13"/>
    <mergeCell ref="H11:H13"/>
    <mergeCell ref="H9:H10"/>
    <mergeCell ref="H30:H35"/>
    <mergeCell ref="D14:D16"/>
    <mergeCell ref="H14:H16"/>
    <mergeCell ref="H17:H19"/>
    <mergeCell ref="A2:H2"/>
    <mergeCell ref="A3:H3"/>
    <mergeCell ref="A4:H4"/>
    <mergeCell ref="A6:A7"/>
    <mergeCell ref="B6:B7"/>
    <mergeCell ref="C6:C7"/>
    <mergeCell ref="D6:D7"/>
    <mergeCell ref="E6:E7"/>
    <mergeCell ref="F6:F7"/>
    <mergeCell ref="G6:G7"/>
    <mergeCell ref="D62:D65"/>
    <mergeCell ref="H62:H65"/>
    <mergeCell ref="D93:D95"/>
    <mergeCell ref="H93:H95"/>
    <mergeCell ref="D96:D98"/>
    <mergeCell ref="H96:H98"/>
    <mergeCell ref="D86:D88"/>
    <mergeCell ref="H86:H88"/>
    <mergeCell ref="D76:D79"/>
    <mergeCell ref="H76:H79"/>
    <mergeCell ref="D80:D82"/>
    <mergeCell ref="H80:H82"/>
    <mergeCell ref="D83:D85"/>
    <mergeCell ref="H83:H85"/>
    <mergeCell ref="D89:D91"/>
    <mergeCell ref="D111:D114"/>
    <mergeCell ref="H111:H114"/>
    <mergeCell ref="D115:D116"/>
    <mergeCell ref="H115:H116"/>
    <mergeCell ref="D103:D107"/>
    <mergeCell ref="H103:H107"/>
    <mergeCell ref="D108:D109"/>
    <mergeCell ref="D99:D100"/>
    <mergeCell ref="H99:H100"/>
    <mergeCell ref="D101:D102"/>
    <mergeCell ref="H101:H102"/>
    <mergeCell ref="H108:H110"/>
    <mergeCell ref="D136:D138"/>
    <mergeCell ref="H136:H138"/>
    <mergeCell ref="D139:D144"/>
    <mergeCell ref="H139:H144"/>
    <mergeCell ref="D127:D131"/>
    <mergeCell ref="H127:H131"/>
    <mergeCell ref="H119:H122"/>
    <mergeCell ref="H132:H135"/>
    <mergeCell ref="D132:D135"/>
    <mergeCell ref="D155:D158"/>
    <mergeCell ref="H155:H158"/>
    <mergeCell ref="D159:D164"/>
    <mergeCell ref="H159:H164"/>
    <mergeCell ref="D148:D151"/>
    <mergeCell ref="H148:H151"/>
    <mergeCell ref="D152:D154"/>
    <mergeCell ref="H152:H154"/>
    <mergeCell ref="D145:D147"/>
    <mergeCell ref="H145:H147"/>
    <mergeCell ref="D179:D182"/>
    <mergeCell ref="H179:H182"/>
    <mergeCell ref="D183:D185"/>
    <mergeCell ref="D176:D178"/>
    <mergeCell ref="H176:H178"/>
    <mergeCell ref="D165:D169"/>
    <mergeCell ref="H165:H169"/>
    <mergeCell ref="H170:H175"/>
    <mergeCell ref="H183:H186"/>
    <mergeCell ref="H225:H228"/>
    <mergeCell ref="D220:D224"/>
    <mergeCell ref="H220:H224"/>
    <mergeCell ref="C244:C246"/>
    <mergeCell ref="D244:D246"/>
    <mergeCell ref="H244:H246"/>
    <mergeCell ref="C232:C234"/>
    <mergeCell ref="D232:D234"/>
    <mergeCell ref="H232:H234"/>
    <mergeCell ref="C235:C239"/>
    <mergeCell ref="D235:D239"/>
    <mergeCell ref="H235:H239"/>
    <mergeCell ref="H240:H243"/>
    <mergeCell ref="H280:H282"/>
    <mergeCell ref="H283:H286"/>
    <mergeCell ref="H273:H274"/>
    <mergeCell ref="H258:H262"/>
    <mergeCell ref="H263:H265"/>
    <mergeCell ref="H266:H267"/>
    <mergeCell ref="H290:H292"/>
    <mergeCell ref="D247:D251"/>
    <mergeCell ref="H247:H251"/>
    <mergeCell ref="D254:D257"/>
    <mergeCell ref="H254:H257"/>
    <mergeCell ref="H268:H269"/>
    <mergeCell ref="H270:H272"/>
    <mergeCell ref="C449:C451"/>
    <mergeCell ref="D449:D451"/>
    <mergeCell ref="H449:H451"/>
    <mergeCell ref="H344:H347"/>
    <mergeCell ref="H374:H375"/>
    <mergeCell ref="H366:H367"/>
    <mergeCell ref="H368:H369"/>
    <mergeCell ref="H370:H373"/>
    <mergeCell ref="D361:D363"/>
    <mergeCell ref="H361:H363"/>
    <mergeCell ref="H364:H365"/>
    <mergeCell ref="H357:H360"/>
    <mergeCell ref="H407:H411"/>
    <mergeCell ref="C412:C414"/>
    <mergeCell ref="D412:D414"/>
    <mergeCell ref="H412:H414"/>
    <mergeCell ref="C415:C416"/>
    <mergeCell ref="D415:D416"/>
    <mergeCell ref="H415:H416"/>
    <mergeCell ref="H391:H396"/>
    <mergeCell ref="H397:H402"/>
    <mergeCell ref="H403:H404"/>
    <mergeCell ref="C405:C406"/>
    <mergeCell ref="D405:D406"/>
    <mergeCell ref="D240:D243"/>
    <mergeCell ref="D170:D175"/>
    <mergeCell ref="H123:H126"/>
    <mergeCell ref="D119:D122"/>
    <mergeCell ref="D123:D126"/>
    <mergeCell ref="D49:D52"/>
    <mergeCell ref="D36:D41"/>
    <mergeCell ref="H36:H41"/>
    <mergeCell ref="D212:D214"/>
    <mergeCell ref="H212:H214"/>
    <mergeCell ref="D215:D219"/>
    <mergeCell ref="H215:H219"/>
    <mergeCell ref="D207:D210"/>
    <mergeCell ref="D205:D206"/>
    <mergeCell ref="H205:H206"/>
    <mergeCell ref="D195:D198"/>
    <mergeCell ref="H195:H198"/>
    <mergeCell ref="D199:D204"/>
    <mergeCell ref="H199:H204"/>
    <mergeCell ref="D187:D191"/>
    <mergeCell ref="H187:H191"/>
    <mergeCell ref="D192:D194"/>
    <mergeCell ref="D225:D228"/>
    <mergeCell ref="C424:C427"/>
    <mergeCell ref="D424:D427"/>
    <mergeCell ref="H424:H427"/>
    <mergeCell ref="H252:H253"/>
    <mergeCell ref="D252:D253"/>
    <mergeCell ref="H484:H489"/>
    <mergeCell ref="H352:H354"/>
    <mergeCell ref="H349:H351"/>
    <mergeCell ref="H355:H356"/>
    <mergeCell ref="H472:H475"/>
    <mergeCell ref="H476:H478"/>
    <mergeCell ref="H464:H465"/>
    <mergeCell ref="H466:H468"/>
    <mergeCell ref="H469:H471"/>
    <mergeCell ref="H376:H378"/>
    <mergeCell ref="H440:H445"/>
    <mergeCell ref="C452:C454"/>
    <mergeCell ref="D452:D454"/>
    <mergeCell ref="H452:H454"/>
    <mergeCell ref="H455:H458"/>
    <mergeCell ref="H459:H463"/>
    <mergeCell ref="C446:C448"/>
    <mergeCell ref="H89:H92"/>
    <mergeCell ref="H192:H194"/>
    <mergeCell ref="D490:D491"/>
    <mergeCell ref="H490:H491"/>
    <mergeCell ref="H492:H493"/>
    <mergeCell ref="H207:H211"/>
    <mergeCell ref="D446:D448"/>
    <mergeCell ref="H446:H448"/>
    <mergeCell ref="H337:H340"/>
    <mergeCell ref="H341:H343"/>
    <mergeCell ref="H325:H329"/>
    <mergeCell ref="H330:H332"/>
    <mergeCell ref="H333:H336"/>
    <mergeCell ref="H316:H320"/>
    <mergeCell ref="H321:H324"/>
    <mergeCell ref="H301:H306"/>
    <mergeCell ref="H307:H311"/>
    <mergeCell ref="H312:H315"/>
    <mergeCell ref="H293:H295"/>
    <mergeCell ref="H296:H300"/>
    <mergeCell ref="H275:H279"/>
  </mergeCells>
  <conditionalFormatting sqref="B240:B243">
    <cfRule type="duplicateValues" dxfId="72" priority="51"/>
    <cfRule type="duplicateValues" dxfId="71" priority="52"/>
    <cfRule type="duplicateValues" dxfId="70" priority="53"/>
  </conditionalFormatting>
  <conditionalFormatting sqref="B244">
    <cfRule type="duplicateValues" dxfId="69" priority="50"/>
  </conditionalFormatting>
  <conditionalFormatting sqref="B247">
    <cfRule type="duplicateValues" dxfId="68" priority="48"/>
  </conditionalFormatting>
  <conditionalFormatting sqref="B258">
    <cfRule type="duplicateValues" dxfId="67" priority="44"/>
    <cfRule type="duplicateValues" dxfId="66" priority="45"/>
    <cfRule type="duplicateValues" dxfId="65" priority="46"/>
  </conditionalFormatting>
  <conditionalFormatting sqref="B364:B365">
    <cfRule type="duplicateValues" dxfId="64" priority="31"/>
  </conditionalFormatting>
  <conditionalFormatting sqref="B368:B369">
    <cfRule type="duplicateValues" dxfId="63" priority="57"/>
  </conditionalFormatting>
  <conditionalFormatting sqref="B422">
    <cfRule type="duplicateValues" dxfId="62" priority="22"/>
  </conditionalFormatting>
  <conditionalFormatting sqref="B437">
    <cfRule type="duplicateValues" dxfId="61" priority="21"/>
  </conditionalFormatting>
  <conditionalFormatting sqref="B446">
    <cfRule type="duplicateValues" dxfId="60" priority="17"/>
    <cfRule type="duplicateValues" dxfId="59" priority="18"/>
    <cfRule type="duplicateValues" dxfId="58" priority="19"/>
  </conditionalFormatting>
  <conditionalFormatting sqref="B452">
    <cfRule type="duplicateValues" dxfId="57" priority="20"/>
  </conditionalFormatting>
  <conditionalFormatting sqref="B455">
    <cfRule type="duplicateValues" dxfId="56" priority="64"/>
  </conditionalFormatting>
  <conditionalFormatting sqref="B459">
    <cfRule type="duplicateValues" dxfId="55" priority="65"/>
  </conditionalFormatting>
  <conditionalFormatting sqref="B464">
    <cfRule type="duplicateValues" dxfId="54" priority="66"/>
  </conditionalFormatting>
  <conditionalFormatting sqref="B466">
    <cfRule type="duplicateValues" dxfId="53" priority="67"/>
  </conditionalFormatting>
  <conditionalFormatting sqref="B469">
    <cfRule type="duplicateValues" dxfId="52" priority="68"/>
  </conditionalFormatting>
  <conditionalFormatting sqref="B472">
    <cfRule type="duplicateValues" dxfId="51" priority="8"/>
    <cfRule type="duplicateValues" dxfId="50" priority="9"/>
    <cfRule type="duplicateValues" dxfId="49" priority="10"/>
  </conditionalFormatting>
  <conditionalFormatting sqref="B476">
    <cfRule type="duplicateValues" dxfId="48" priority="7"/>
  </conditionalFormatting>
  <conditionalFormatting sqref="B479">
    <cfRule type="duplicateValues" dxfId="47" priority="4"/>
    <cfRule type="duplicateValues" dxfId="46" priority="5"/>
    <cfRule type="duplicateValues" dxfId="45" priority="6"/>
  </conditionalFormatting>
  <conditionalFormatting sqref="B482:B483">
    <cfRule type="duplicateValues" dxfId="44" priority="69"/>
  </conditionalFormatting>
  <conditionalFormatting sqref="B484">
    <cfRule type="duplicateValues" dxfId="43" priority="1"/>
    <cfRule type="duplicateValues" dxfId="42" priority="2"/>
    <cfRule type="duplicateValues" dxfId="41" priority="3"/>
  </conditionalFormatting>
  <conditionalFormatting sqref="C258">
    <cfRule type="duplicateValues" dxfId="40" priority="43"/>
  </conditionalFormatting>
  <conditionalFormatting sqref="C266:C269">
    <cfRule type="duplicateValues" dxfId="39" priority="54"/>
  </conditionalFormatting>
  <conditionalFormatting sqref="C270:C272">
    <cfRule type="duplicateValues" dxfId="38" priority="56"/>
  </conditionalFormatting>
  <conditionalFormatting sqref="C287:C290">
    <cfRule type="duplicateValues" dxfId="37" priority="42"/>
  </conditionalFormatting>
  <conditionalFormatting sqref="C293">
    <cfRule type="duplicateValues" dxfId="36" priority="41"/>
  </conditionalFormatting>
  <conditionalFormatting sqref="C296">
    <cfRule type="duplicateValues" dxfId="35" priority="40"/>
  </conditionalFormatting>
  <conditionalFormatting sqref="C301">
    <cfRule type="duplicateValues" dxfId="34" priority="39"/>
  </conditionalFormatting>
  <conditionalFormatting sqref="C307">
    <cfRule type="duplicateValues" dxfId="33" priority="38"/>
  </conditionalFormatting>
  <conditionalFormatting sqref="C312">
    <cfRule type="duplicateValues" dxfId="32" priority="36"/>
  </conditionalFormatting>
  <conditionalFormatting sqref="C316">
    <cfRule type="duplicateValues" dxfId="31" priority="34"/>
  </conditionalFormatting>
  <conditionalFormatting sqref="C321">
    <cfRule type="duplicateValues" dxfId="30" priority="33"/>
  </conditionalFormatting>
  <conditionalFormatting sqref="C325">
    <cfRule type="duplicateValues" dxfId="29" priority="32"/>
  </conditionalFormatting>
  <conditionalFormatting sqref="C364:C365">
    <cfRule type="duplicateValues" dxfId="28" priority="30"/>
  </conditionalFormatting>
  <conditionalFormatting sqref="C368:C369">
    <cfRule type="duplicateValues" dxfId="27" priority="26"/>
  </conditionalFormatting>
  <conditionalFormatting sqref="C370">
    <cfRule type="duplicateValues" dxfId="26" priority="23"/>
  </conditionalFormatting>
  <conditionalFormatting sqref="D266:D269">
    <cfRule type="duplicateValues" dxfId="25" priority="55"/>
  </conditionalFormatting>
  <conditionalFormatting sqref="D364:D365">
    <cfRule type="duplicateValues" dxfId="24" priority="29"/>
  </conditionalFormatting>
  <conditionalFormatting sqref="D368:D369">
    <cfRule type="duplicateValues" dxfId="23" priority="25"/>
  </conditionalFormatting>
  <conditionalFormatting sqref="F366">
    <cfRule type="duplicateValues" dxfId="22" priority="27"/>
  </conditionalFormatting>
  <conditionalFormatting sqref="F368:F369">
    <cfRule type="duplicateValues" dxfId="21" priority="24"/>
  </conditionalFormatting>
  <printOptions horizontalCentered="1"/>
  <pageMargins left="0.19685039370078741" right="0.19685039370078741" top="0.27559055118110237" bottom="0.35433070866141736" header="0.31496062992125984" footer="0.31496062992125984"/>
  <pageSetup paperSize="9" scale="72" fitToHeight="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4D58-06B5-4508-8D90-910DAC34ADE9}">
  <sheetPr>
    <tabColor rgb="FFFF0000"/>
  </sheetPr>
  <dimension ref="A1:J147"/>
  <sheetViews>
    <sheetView tabSelected="1" view="pageBreakPreview" zoomScaleNormal="100" zoomScaleSheetLayoutView="100" workbookViewId="0">
      <selection activeCell="E9" sqref="E9"/>
    </sheetView>
  </sheetViews>
  <sheetFormatPr defaultColWidth="9.109375" defaultRowHeight="13.8"/>
  <cols>
    <col min="1" max="1" width="5.6640625" style="3" customWidth="1"/>
    <col min="2" max="2" width="6.109375" style="2" customWidth="1"/>
    <col min="3" max="3" width="35.44140625" style="3" customWidth="1"/>
    <col min="4" max="4" width="17.109375" style="2" customWidth="1"/>
    <col min="5" max="5" width="12" style="2" customWidth="1"/>
    <col min="6" max="6" width="22.33203125" style="3" customWidth="1"/>
    <col min="7" max="7" width="9.109375" style="3"/>
    <col min="8" max="8" width="12.5546875" style="3" bestFit="1" customWidth="1"/>
    <col min="9" max="16384" width="9.109375" style="3"/>
  </cols>
  <sheetData>
    <row r="1" spans="2:8" ht="15" customHeight="1">
      <c r="F1" s="33" t="s">
        <v>1185</v>
      </c>
    </row>
    <row r="2" spans="2:8" ht="15" customHeight="1">
      <c r="B2" s="328" t="s">
        <v>27</v>
      </c>
      <c r="C2" s="328"/>
      <c r="D2" s="328"/>
      <c r="E2" s="328"/>
      <c r="F2" s="328"/>
    </row>
    <row r="3" spans="2:8" ht="15" customHeight="1">
      <c r="B3" s="329" t="s">
        <v>1187</v>
      </c>
      <c r="C3" s="329"/>
      <c r="D3" s="329"/>
      <c r="E3" s="329"/>
      <c r="F3" s="329"/>
    </row>
    <row r="4" spans="2:8" ht="7.5" customHeight="1" thickBot="1"/>
    <row r="5" spans="2:8" ht="30" customHeight="1" thickBot="1">
      <c r="B5" s="39" t="s">
        <v>0</v>
      </c>
      <c r="C5" s="21" t="s">
        <v>24</v>
      </c>
      <c r="D5" s="40" t="s">
        <v>1</v>
      </c>
      <c r="E5" s="21" t="s">
        <v>2</v>
      </c>
      <c r="F5" s="41" t="s">
        <v>432</v>
      </c>
    </row>
    <row r="6" spans="2:8" ht="13.5" customHeight="1">
      <c r="B6" s="231"/>
      <c r="C6" s="199"/>
      <c r="D6" s="118"/>
      <c r="E6" s="117"/>
      <c r="F6" s="239"/>
      <c r="H6" s="10"/>
    </row>
    <row r="7" spans="2:8" ht="15" customHeight="1">
      <c r="B7" s="14">
        <v>1</v>
      </c>
      <c r="C7" s="15" t="s">
        <v>151</v>
      </c>
      <c r="D7" s="17">
        <v>33741</v>
      </c>
      <c r="E7" s="16">
        <f>2025-1992</f>
        <v>33</v>
      </c>
      <c r="F7" s="240" t="s">
        <v>26</v>
      </c>
    </row>
    <row r="8" spans="2:8" ht="15.75" customHeight="1">
      <c r="B8" s="14">
        <v>2</v>
      </c>
      <c r="C8" s="15" t="s">
        <v>152</v>
      </c>
      <c r="D8" s="17">
        <v>31209</v>
      </c>
      <c r="E8" s="16">
        <f>2025-1985</f>
        <v>40</v>
      </c>
      <c r="F8" s="240" t="s">
        <v>26</v>
      </c>
    </row>
    <row r="9" spans="2:8" ht="15" customHeight="1">
      <c r="B9" s="14">
        <v>3</v>
      </c>
      <c r="C9" s="15" t="s">
        <v>153</v>
      </c>
      <c r="D9" s="17">
        <v>32767</v>
      </c>
      <c r="E9" s="16">
        <f>2025-1989</f>
        <v>36</v>
      </c>
      <c r="F9" s="240" t="s">
        <v>26</v>
      </c>
    </row>
    <row r="10" spans="2:8" ht="15" customHeight="1">
      <c r="B10" s="14">
        <v>4</v>
      </c>
      <c r="C10" s="15" t="s">
        <v>156</v>
      </c>
      <c r="D10" s="17">
        <v>34018</v>
      </c>
      <c r="E10" s="16">
        <f>2025-1993</f>
        <v>32</v>
      </c>
      <c r="F10" s="240" t="s">
        <v>26</v>
      </c>
    </row>
    <row r="11" spans="2:8" ht="15" customHeight="1">
      <c r="B11" s="14">
        <v>5</v>
      </c>
      <c r="C11" s="15" t="s">
        <v>157</v>
      </c>
      <c r="D11" s="17">
        <v>31967</v>
      </c>
      <c r="E11" s="16">
        <f>2025-1987</f>
        <v>38</v>
      </c>
      <c r="F11" s="240" t="s">
        <v>26</v>
      </c>
    </row>
    <row r="12" spans="2:8" ht="15" customHeight="1">
      <c r="B12" s="14">
        <v>6</v>
      </c>
      <c r="C12" s="15" t="s">
        <v>160</v>
      </c>
      <c r="D12" s="17">
        <v>30318</v>
      </c>
      <c r="E12" s="16">
        <f>2025-1983</f>
        <v>42</v>
      </c>
      <c r="F12" s="240" t="s">
        <v>26</v>
      </c>
    </row>
    <row r="13" spans="2:8" ht="15" customHeight="1">
      <c r="B13" s="14">
        <v>7</v>
      </c>
      <c r="C13" s="15" t="s">
        <v>164</v>
      </c>
      <c r="D13" s="17">
        <v>25215</v>
      </c>
      <c r="E13" s="16">
        <f>2025-1969</f>
        <v>56</v>
      </c>
      <c r="F13" s="240" t="s">
        <v>443</v>
      </c>
    </row>
    <row r="14" spans="2:8" ht="15" customHeight="1">
      <c r="B14" s="14">
        <v>8</v>
      </c>
      <c r="C14" s="15" t="s">
        <v>168</v>
      </c>
      <c r="D14" s="17">
        <v>33695</v>
      </c>
      <c r="E14" s="16">
        <f>2025-1992</f>
        <v>33</v>
      </c>
      <c r="F14" s="240" t="s">
        <v>26</v>
      </c>
    </row>
    <row r="15" spans="2:8" ht="15" customHeight="1">
      <c r="B15" s="14">
        <v>9</v>
      </c>
      <c r="C15" s="15" t="s">
        <v>172</v>
      </c>
      <c r="D15" s="17">
        <v>26488</v>
      </c>
      <c r="E15" s="16">
        <f>2025-1972</f>
        <v>53</v>
      </c>
      <c r="F15" s="240" t="s">
        <v>26</v>
      </c>
    </row>
    <row r="16" spans="2:8" ht="15" customHeight="1">
      <c r="B16" s="14">
        <v>10</v>
      </c>
      <c r="C16" s="15" t="s">
        <v>194</v>
      </c>
      <c r="D16" s="17">
        <v>31928</v>
      </c>
      <c r="E16" s="16">
        <f>2025-1987</f>
        <v>38</v>
      </c>
      <c r="F16" s="240" t="s">
        <v>26</v>
      </c>
    </row>
    <row r="17" spans="2:6" ht="15" customHeight="1">
      <c r="B17" s="14">
        <v>11</v>
      </c>
      <c r="C17" s="15" t="s">
        <v>177</v>
      </c>
      <c r="D17" s="17">
        <v>32957</v>
      </c>
      <c r="E17" s="16">
        <f>2025-1990</f>
        <v>35</v>
      </c>
      <c r="F17" s="240" t="s">
        <v>26</v>
      </c>
    </row>
    <row r="18" spans="2:6" ht="15" customHeight="1">
      <c r="B18" s="14">
        <v>12</v>
      </c>
      <c r="C18" s="15" t="s">
        <v>178</v>
      </c>
      <c r="D18" s="17">
        <v>26059</v>
      </c>
      <c r="E18" s="16">
        <f>2025-1971</f>
        <v>54</v>
      </c>
      <c r="F18" s="240" t="s">
        <v>26</v>
      </c>
    </row>
    <row r="19" spans="2:6" ht="15" customHeight="1">
      <c r="B19" s="14">
        <v>13</v>
      </c>
      <c r="C19" s="15" t="s">
        <v>183</v>
      </c>
      <c r="D19" s="17">
        <v>32715</v>
      </c>
      <c r="E19" s="16">
        <f>2025-1989</f>
        <v>36</v>
      </c>
      <c r="F19" s="240" t="s">
        <v>26</v>
      </c>
    </row>
    <row r="20" spans="2:6" ht="15" customHeight="1">
      <c r="B20" s="14">
        <v>14</v>
      </c>
      <c r="C20" s="15" t="s">
        <v>212</v>
      </c>
      <c r="D20" s="17">
        <v>31214</v>
      </c>
      <c r="E20" s="16">
        <f>2025-1985</f>
        <v>40</v>
      </c>
      <c r="F20" s="240" t="s">
        <v>26</v>
      </c>
    </row>
    <row r="21" spans="2:6" ht="15" customHeight="1">
      <c r="B21" s="14">
        <v>15</v>
      </c>
      <c r="C21" s="15" t="s">
        <v>185</v>
      </c>
      <c r="D21" s="17">
        <v>26924</v>
      </c>
      <c r="E21" s="16">
        <f>2025-1973</f>
        <v>52</v>
      </c>
      <c r="F21" s="240" t="s">
        <v>25</v>
      </c>
    </row>
    <row r="22" spans="2:6" ht="15" customHeight="1">
      <c r="B22" s="14">
        <v>16</v>
      </c>
      <c r="C22" s="15" t="s">
        <v>187</v>
      </c>
      <c r="D22" s="17">
        <v>30834</v>
      </c>
      <c r="E22" s="16">
        <f>2025-1984</f>
        <v>41</v>
      </c>
      <c r="F22" s="240" t="s">
        <v>26</v>
      </c>
    </row>
    <row r="23" spans="2:6" ht="15" customHeight="1">
      <c r="B23" s="14">
        <v>17</v>
      </c>
      <c r="C23" s="15" t="s">
        <v>192</v>
      </c>
      <c r="D23" s="17">
        <v>32914</v>
      </c>
      <c r="E23" s="16">
        <f>2025-1990</f>
        <v>35</v>
      </c>
      <c r="F23" s="240" t="s">
        <v>26</v>
      </c>
    </row>
    <row r="24" spans="2:6">
      <c r="B24" s="14">
        <v>18</v>
      </c>
      <c r="C24" s="15" t="s">
        <v>219</v>
      </c>
      <c r="D24" s="17">
        <v>29318</v>
      </c>
      <c r="E24" s="16">
        <f>2025-1980</f>
        <v>45</v>
      </c>
      <c r="F24" s="240" t="s">
        <v>26</v>
      </c>
    </row>
    <row r="25" spans="2:6">
      <c r="B25" s="14">
        <v>19</v>
      </c>
      <c r="C25" s="15" t="s">
        <v>28</v>
      </c>
      <c r="D25" s="1">
        <v>34201</v>
      </c>
      <c r="E25" s="16">
        <f>2025-1993</f>
        <v>32</v>
      </c>
      <c r="F25" s="240" t="s">
        <v>26</v>
      </c>
    </row>
    <row r="26" spans="2:6">
      <c r="B26" s="14">
        <v>20</v>
      </c>
      <c r="C26" s="15" t="s">
        <v>29</v>
      </c>
      <c r="D26" s="1">
        <v>29119</v>
      </c>
      <c r="E26" s="16">
        <f>2025-1979</f>
        <v>46</v>
      </c>
      <c r="F26" s="240" t="s">
        <v>26</v>
      </c>
    </row>
    <row r="27" spans="2:6">
      <c r="B27" s="14">
        <v>21</v>
      </c>
      <c r="C27" s="15" t="s">
        <v>30</v>
      </c>
      <c r="D27" s="1">
        <v>34063</v>
      </c>
      <c r="E27" s="16">
        <f>2025-1993</f>
        <v>32</v>
      </c>
      <c r="F27" s="240" t="s">
        <v>26</v>
      </c>
    </row>
    <row r="28" spans="2:6">
      <c r="B28" s="14">
        <v>22</v>
      </c>
      <c r="C28" s="15" t="s">
        <v>31</v>
      </c>
      <c r="D28" s="1">
        <v>35563</v>
      </c>
      <c r="E28" s="16">
        <f>2025-1997</f>
        <v>28</v>
      </c>
      <c r="F28" s="76" t="s">
        <v>26</v>
      </c>
    </row>
    <row r="29" spans="2:6">
      <c r="B29" s="14">
        <v>23</v>
      </c>
      <c r="C29" s="15" t="s">
        <v>32</v>
      </c>
      <c r="D29" s="1">
        <v>32168</v>
      </c>
      <c r="E29" s="16">
        <f>2025-1988</f>
        <v>37</v>
      </c>
      <c r="F29" s="76" t="s">
        <v>26</v>
      </c>
    </row>
    <row r="30" spans="2:6">
      <c r="B30" s="14">
        <v>24</v>
      </c>
      <c r="C30" s="15" t="s">
        <v>33</v>
      </c>
      <c r="D30" s="1">
        <v>34446</v>
      </c>
      <c r="E30" s="16">
        <f>2025-1994</f>
        <v>31</v>
      </c>
      <c r="F30" s="76" t="s">
        <v>26</v>
      </c>
    </row>
    <row r="31" spans="2:6">
      <c r="B31" s="14">
        <v>25</v>
      </c>
      <c r="C31" s="15" t="s">
        <v>49</v>
      </c>
      <c r="D31" s="17">
        <v>31003</v>
      </c>
      <c r="E31" s="16">
        <f>2025-1984</f>
        <v>41</v>
      </c>
      <c r="F31" s="76" t="s">
        <v>26</v>
      </c>
    </row>
    <row r="32" spans="2:6">
      <c r="B32" s="14">
        <v>26</v>
      </c>
      <c r="C32" s="15" t="s">
        <v>51</v>
      </c>
      <c r="D32" s="17">
        <v>34645</v>
      </c>
      <c r="E32" s="16">
        <f>2025-1994</f>
        <v>31</v>
      </c>
      <c r="F32" s="76" t="s">
        <v>26</v>
      </c>
    </row>
    <row r="33" spans="2:6">
      <c r="B33" s="14">
        <v>27</v>
      </c>
      <c r="C33" s="15" t="s">
        <v>53</v>
      </c>
      <c r="D33" s="17">
        <v>33252</v>
      </c>
      <c r="E33" s="16">
        <f>2025-1991</f>
        <v>34</v>
      </c>
      <c r="F33" s="76" t="s">
        <v>26</v>
      </c>
    </row>
    <row r="34" spans="2:6">
      <c r="B34" s="14">
        <v>28</v>
      </c>
      <c r="C34" s="15" t="s">
        <v>55</v>
      </c>
      <c r="D34" s="17">
        <v>29391</v>
      </c>
      <c r="E34" s="16">
        <f>2025-1980</f>
        <v>45</v>
      </c>
      <c r="F34" s="76" t="s">
        <v>26</v>
      </c>
    </row>
    <row r="35" spans="2:6">
      <c r="B35" s="14">
        <v>29</v>
      </c>
      <c r="C35" s="15" t="s">
        <v>57</v>
      </c>
      <c r="D35" s="17">
        <v>30463</v>
      </c>
      <c r="E35" s="16">
        <f>2025-1983</f>
        <v>42</v>
      </c>
      <c r="F35" s="76" t="s">
        <v>26</v>
      </c>
    </row>
    <row r="36" spans="2:6">
      <c r="B36" s="14">
        <v>30</v>
      </c>
      <c r="C36" s="15" t="s">
        <v>58</v>
      </c>
      <c r="D36" s="17">
        <v>33148</v>
      </c>
      <c r="E36" s="16">
        <f>2025-1990</f>
        <v>35</v>
      </c>
      <c r="F36" s="76" t="s">
        <v>26</v>
      </c>
    </row>
    <row r="37" spans="2:6">
      <c r="B37" s="14">
        <v>31</v>
      </c>
      <c r="C37" s="15" t="s">
        <v>60</v>
      </c>
      <c r="D37" s="17">
        <v>33780</v>
      </c>
      <c r="E37" s="16">
        <f>2025-1992</f>
        <v>33</v>
      </c>
      <c r="F37" s="76" t="s">
        <v>26</v>
      </c>
    </row>
    <row r="38" spans="2:6">
      <c r="B38" s="14">
        <v>32</v>
      </c>
      <c r="C38" s="15" t="s">
        <v>62</v>
      </c>
      <c r="D38" s="17">
        <v>33681</v>
      </c>
      <c r="E38" s="16">
        <f>2025-1992</f>
        <v>33</v>
      </c>
      <c r="F38" s="76" t="s">
        <v>26</v>
      </c>
    </row>
    <row r="39" spans="2:6">
      <c r="B39" s="14">
        <v>33</v>
      </c>
      <c r="C39" s="15" t="s">
        <v>64</v>
      </c>
      <c r="D39" s="17">
        <v>34091</v>
      </c>
      <c r="E39" s="16">
        <f>2025-1993</f>
        <v>32</v>
      </c>
      <c r="F39" s="76" t="s">
        <v>26</v>
      </c>
    </row>
    <row r="40" spans="2:6">
      <c r="B40" s="14">
        <v>34</v>
      </c>
      <c r="C40" s="15" t="s">
        <v>1103</v>
      </c>
      <c r="D40" s="17">
        <v>33976</v>
      </c>
      <c r="E40" s="16">
        <f>2025-1993</f>
        <v>32</v>
      </c>
      <c r="F40" s="76" t="s">
        <v>26</v>
      </c>
    </row>
    <row r="41" spans="2:6">
      <c r="B41" s="14">
        <v>35</v>
      </c>
      <c r="C41" s="15" t="s">
        <v>68</v>
      </c>
      <c r="D41" s="17">
        <v>33060</v>
      </c>
      <c r="E41" s="16">
        <f>2025-1990</f>
        <v>35</v>
      </c>
      <c r="F41" s="76" t="s">
        <v>26</v>
      </c>
    </row>
    <row r="42" spans="2:6">
      <c r="B42" s="14">
        <v>36</v>
      </c>
      <c r="C42" s="15" t="s">
        <v>71</v>
      </c>
      <c r="D42" s="17">
        <v>32584</v>
      </c>
      <c r="E42" s="16">
        <f>2025-1989</f>
        <v>36</v>
      </c>
      <c r="F42" s="76" t="s">
        <v>26</v>
      </c>
    </row>
    <row r="43" spans="2:6">
      <c r="B43" s="14">
        <v>37</v>
      </c>
      <c r="C43" s="15" t="s">
        <v>75</v>
      </c>
      <c r="D43" s="17">
        <v>34628</v>
      </c>
      <c r="E43" s="16">
        <f>2025-1994</f>
        <v>31</v>
      </c>
      <c r="F43" s="76" t="s">
        <v>26</v>
      </c>
    </row>
    <row r="44" spans="2:6">
      <c r="B44" s="14">
        <v>38</v>
      </c>
      <c r="C44" s="15" t="s">
        <v>78</v>
      </c>
      <c r="D44" s="17">
        <v>29035</v>
      </c>
      <c r="E44" s="16">
        <f>2025-1979</f>
        <v>46</v>
      </c>
      <c r="F44" s="76" t="s">
        <v>26</v>
      </c>
    </row>
    <row r="45" spans="2:6">
      <c r="B45" s="14">
        <v>39</v>
      </c>
      <c r="C45" s="15" t="s">
        <v>81</v>
      </c>
      <c r="D45" s="17">
        <v>31736</v>
      </c>
      <c r="E45" s="16">
        <f>2025-1986</f>
        <v>39</v>
      </c>
      <c r="F45" s="76" t="s">
        <v>26</v>
      </c>
    </row>
    <row r="46" spans="2:6">
      <c r="B46" s="14">
        <v>40</v>
      </c>
      <c r="C46" s="15" t="s">
        <v>83</v>
      </c>
      <c r="D46" s="17">
        <v>23833</v>
      </c>
      <c r="E46" s="16">
        <f>2025-1965</f>
        <v>60</v>
      </c>
      <c r="F46" s="76" t="s">
        <v>26</v>
      </c>
    </row>
    <row r="47" spans="2:6">
      <c r="B47" s="14">
        <v>41</v>
      </c>
      <c r="C47" s="15" t="s">
        <v>87</v>
      </c>
      <c r="D47" s="17">
        <v>33253</v>
      </c>
      <c r="E47" s="16">
        <f>2025-1991</f>
        <v>34</v>
      </c>
      <c r="F47" s="76" t="s">
        <v>26</v>
      </c>
    </row>
    <row r="48" spans="2:6">
      <c r="B48" s="14">
        <v>42</v>
      </c>
      <c r="C48" s="15" t="s">
        <v>93</v>
      </c>
      <c r="D48" s="17">
        <v>33725</v>
      </c>
      <c r="E48" s="16">
        <f>2025-1992</f>
        <v>33</v>
      </c>
      <c r="F48" s="76" t="s">
        <v>26</v>
      </c>
    </row>
    <row r="49" spans="1:6">
      <c r="B49" s="14">
        <v>43</v>
      </c>
      <c r="C49" s="15" t="s">
        <v>96</v>
      </c>
      <c r="D49" s="17">
        <v>30822</v>
      </c>
      <c r="E49" s="16">
        <f>2025-1984</f>
        <v>41</v>
      </c>
      <c r="F49" s="76" t="s">
        <v>26</v>
      </c>
    </row>
    <row r="50" spans="1:6">
      <c r="B50" s="14">
        <v>44</v>
      </c>
      <c r="C50" s="15" t="s">
        <v>100</v>
      </c>
      <c r="D50" s="17">
        <v>34156</v>
      </c>
      <c r="E50" s="16">
        <f>2025-1993</f>
        <v>32</v>
      </c>
      <c r="F50" s="76" t="s">
        <v>26</v>
      </c>
    </row>
    <row r="51" spans="1:6">
      <c r="B51" s="14">
        <v>45</v>
      </c>
      <c r="C51" s="15" t="s">
        <v>103</v>
      </c>
      <c r="D51" s="17">
        <v>25782</v>
      </c>
      <c r="E51" s="16">
        <f>2025-1970</f>
        <v>55</v>
      </c>
      <c r="F51" s="76" t="s">
        <v>26</v>
      </c>
    </row>
    <row r="52" spans="1:6">
      <c r="B52" s="14">
        <v>46</v>
      </c>
      <c r="C52" s="15" t="s">
        <v>106</v>
      </c>
      <c r="D52" s="17">
        <v>30898</v>
      </c>
      <c r="E52" s="16">
        <f>2025-1984</f>
        <v>41</v>
      </c>
      <c r="F52" s="76" t="s">
        <v>26</v>
      </c>
    </row>
    <row r="53" spans="1:6">
      <c r="B53" s="14">
        <v>47</v>
      </c>
      <c r="C53" s="15" t="s">
        <v>109</v>
      </c>
      <c r="D53" s="17">
        <v>31978</v>
      </c>
      <c r="E53" s="16">
        <f>2025-1987</f>
        <v>38</v>
      </c>
      <c r="F53" s="76" t="s">
        <v>26</v>
      </c>
    </row>
    <row r="54" spans="1:6">
      <c r="B54" s="14">
        <v>48</v>
      </c>
      <c r="C54" s="15" t="s">
        <v>114</v>
      </c>
      <c r="D54" s="17">
        <v>28558</v>
      </c>
      <c r="E54" s="16">
        <f>2025-1978</f>
        <v>47</v>
      </c>
      <c r="F54" s="76" t="s">
        <v>26</v>
      </c>
    </row>
    <row r="55" spans="1:6">
      <c r="B55" s="14">
        <v>49</v>
      </c>
      <c r="C55" s="15" t="s">
        <v>117</v>
      </c>
      <c r="D55" s="17">
        <v>32153</v>
      </c>
      <c r="E55" s="16">
        <f>2025-1988</f>
        <v>37</v>
      </c>
      <c r="F55" s="76" t="s">
        <v>26</v>
      </c>
    </row>
    <row r="56" spans="1:6">
      <c r="B56" s="14">
        <v>50</v>
      </c>
      <c r="C56" s="15" t="s">
        <v>123</v>
      </c>
      <c r="D56" s="17">
        <v>31455</v>
      </c>
      <c r="E56" s="16">
        <f>2025-1986</f>
        <v>39</v>
      </c>
      <c r="F56" s="76" t="s">
        <v>26</v>
      </c>
    </row>
    <row r="57" spans="1:6">
      <c r="B57" s="14">
        <v>51</v>
      </c>
      <c r="C57" s="15" t="s">
        <v>129</v>
      </c>
      <c r="D57" s="17">
        <v>28520</v>
      </c>
      <c r="E57" s="16">
        <f>2025-1978</f>
        <v>47</v>
      </c>
      <c r="F57" s="76" t="s">
        <v>26</v>
      </c>
    </row>
    <row r="58" spans="1:6">
      <c r="B58" s="14">
        <v>52</v>
      </c>
      <c r="C58" s="15" t="s">
        <v>132</v>
      </c>
      <c r="D58" s="17">
        <v>33106</v>
      </c>
      <c r="E58" s="16">
        <f>2025-1990</f>
        <v>35</v>
      </c>
      <c r="F58" s="76" t="s">
        <v>26</v>
      </c>
    </row>
    <row r="59" spans="1:6">
      <c r="B59" s="14">
        <v>53</v>
      </c>
      <c r="C59" s="15" t="s">
        <v>135</v>
      </c>
      <c r="D59" s="17">
        <v>32458</v>
      </c>
      <c r="E59" s="16">
        <f>2025-1988</f>
        <v>37</v>
      </c>
      <c r="F59" s="76" t="s">
        <v>26</v>
      </c>
    </row>
    <row r="60" spans="1:6">
      <c r="B60" s="14">
        <v>54</v>
      </c>
      <c r="C60" s="15" t="s">
        <v>137</v>
      </c>
      <c r="D60" s="17">
        <v>30466</v>
      </c>
      <c r="E60" s="16">
        <f>2025-1983</f>
        <v>42</v>
      </c>
      <c r="F60" s="76" t="s">
        <v>26</v>
      </c>
    </row>
    <row r="61" spans="1:6">
      <c r="B61" s="14">
        <v>55</v>
      </c>
      <c r="C61" s="15" t="s">
        <v>142</v>
      </c>
      <c r="D61" s="17">
        <v>32980</v>
      </c>
      <c r="E61" s="16">
        <f>2025-1990</f>
        <v>35</v>
      </c>
      <c r="F61" s="76" t="s">
        <v>26</v>
      </c>
    </row>
    <row r="62" spans="1:6">
      <c r="A62" s="241"/>
      <c r="B62" s="14">
        <v>56</v>
      </c>
      <c r="C62" s="15" t="s">
        <v>205</v>
      </c>
      <c r="D62" s="17">
        <v>30107</v>
      </c>
      <c r="E62" s="16">
        <f>2025-1982</f>
        <v>43</v>
      </c>
      <c r="F62" s="76" t="s">
        <v>26</v>
      </c>
    </row>
    <row r="63" spans="1:6">
      <c r="B63" s="14">
        <v>57</v>
      </c>
      <c r="C63" s="27" t="s">
        <v>222</v>
      </c>
      <c r="D63" s="1">
        <v>32986</v>
      </c>
      <c r="E63" s="16">
        <f>2025-1990</f>
        <v>35</v>
      </c>
      <c r="F63" s="76" t="s">
        <v>26</v>
      </c>
    </row>
    <row r="64" spans="1:6">
      <c r="B64" s="14">
        <v>58</v>
      </c>
      <c r="C64" s="27" t="s">
        <v>408</v>
      </c>
      <c r="D64" s="1">
        <v>24564</v>
      </c>
      <c r="E64" s="16">
        <f>2025-1967</f>
        <v>58</v>
      </c>
      <c r="F64" s="76" t="s">
        <v>26</v>
      </c>
    </row>
    <row r="65" spans="2:6">
      <c r="B65" s="14">
        <v>59</v>
      </c>
      <c r="C65" s="27" t="s">
        <v>413</v>
      </c>
      <c r="D65" s="1">
        <v>34453</v>
      </c>
      <c r="E65" s="16">
        <f>2025-1994</f>
        <v>31</v>
      </c>
      <c r="F65" s="76" t="s">
        <v>26</v>
      </c>
    </row>
    <row r="66" spans="2:6">
      <c r="B66" s="14">
        <v>60</v>
      </c>
      <c r="C66" s="27" t="s">
        <v>417</v>
      </c>
      <c r="D66" s="1">
        <v>34518</v>
      </c>
      <c r="E66" s="16">
        <f>2025-1994</f>
        <v>31</v>
      </c>
      <c r="F66" s="76" t="s">
        <v>26</v>
      </c>
    </row>
    <row r="67" spans="2:6">
      <c r="B67" s="14">
        <v>61</v>
      </c>
      <c r="C67" s="27" t="s">
        <v>421</v>
      </c>
      <c r="D67" s="1">
        <v>33086</v>
      </c>
      <c r="E67" s="16">
        <f>2025-1990</f>
        <v>35</v>
      </c>
      <c r="F67" s="76" t="s">
        <v>26</v>
      </c>
    </row>
    <row r="68" spans="2:6">
      <c r="B68" s="14">
        <v>62</v>
      </c>
      <c r="C68" s="27" t="s">
        <v>425</v>
      </c>
      <c r="D68" s="1">
        <v>33591</v>
      </c>
      <c r="E68" s="16">
        <f>2025-1991</f>
        <v>34</v>
      </c>
      <c r="F68" s="76" t="s">
        <v>26</v>
      </c>
    </row>
    <row r="69" spans="2:6">
      <c r="B69" s="14">
        <v>63</v>
      </c>
      <c r="C69" s="27" t="s">
        <v>430</v>
      </c>
      <c r="D69" s="1">
        <v>34860</v>
      </c>
      <c r="E69" s="16">
        <f>2025-1995</f>
        <v>30</v>
      </c>
      <c r="F69" s="76" t="s">
        <v>26</v>
      </c>
    </row>
    <row r="70" spans="2:6">
      <c r="B70" s="14">
        <v>64</v>
      </c>
      <c r="C70" s="15" t="s">
        <v>451</v>
      </c>
      <c r="D70" s="17">
        <v>29361</v>
      </c>
      <c r="E70" s="16">
        <f>2025-1980</f>
        <v>45</v>
      </c>
      <c r="F70" s="76" t="s">
        <v>26</v>
      </c>
    </row>
    <row r="71" spans="2:6">
      <c r="B71" s="14">
        <v>65</v>
      </c>
      <c r="C71" s="15" t="s">
        <v>459</v>
      </c>
      <c r="D71" s="157">
        <v>32058</v>
      </c>
      <c r="E71" s="16">
        <f>2025-1987</f>
        <v>38</v>
      </c>
      <c r="F71" s="76" t="s">
        <v>26</v>
      </c>
    </row>
    <row r="72" spans="2:6">
      <c r="B72" s="14">
        <v>66</v>
      </c>
      <c r="C72" s="27" t="s">
        <v>474</v>
      </c>
      <c r="D72" s="1">
        <v>35877</v>
      </c>
      <c r="E72" s="16">
        <f>2025-1998</f>
        <v>27</v>
      </c>
      <c r="F72" s="76" t="s">
        <v>26</v>
      </c>
    </row>
    <row r="73" spans="2:6" ht="15">
      <c r="B73" s="14">
        <v>67</v>
      </c>
      <c r="C73" s="228" t="s">
        <v>495</v>
      </c>
      <c r="D73" s="1">
        <v>35705</v>
      </c>
      <c r="E73" s="16">
        <f>2025-1997</f>
        <v>28</v>
      </c>
      <c r="F73" s="76" t="s">
        <v>26</v>
      </c>
    </row>
    <row r="74" spans="2:6" ht="15">
      <c r="B74" s="14">
        <v>68</v>
      </c>
      <c r="C74" s="228" t="s">
        <v>496</v>
      </c>
      <c r="D74" s="1">
        <v>34537</v>
      </c>
      <c r="E74" s="16">
        <f>2025-1994</f>
        <v>31</v>
      </c>
      <c r="F74" s="76" t="s">
        <v>26</v>
      </c>
    </row>
    <row r="75" spans="2:6" ht="15">
      <c r="B75" s="14">
        <v>69</v>
      </c>
      <c r="C75" s="228" t="s">
        <v>497</v>
      </c>
      <c r="D75" s="1">
        <v>33966</v>
      </c>
      <c r="E75" s="16">
        <f>2025-1992</f>
        <v>33</v>
      </c>
      <c r="F75" s="76" t="s">
        <v>26</v>
      </c>
    </row>
    <row r="76" spans="2:6" ht="15">
      <c r="B76" s="14">
        <v>70</v>
      </c>
      <c r="C76" s="228" t="s">
        <v>498</v>
      </c>
      <c r="D76" s="1">
        <v>30361</v>
      </c>
      <c r="E76" s="16">
        <f>2025-1983</f>
        <v>42</v>
      </c>
      <c r="F76" s="76" t="s">
        <v>26</v>
      </c>
    </row>
    <row r="77" spans="2:6" ht="15">
      <c r="B77" s="14">
        <v>71</v>
      </c>
      <c r="C77" s="228" t="s">
        <v>499</v>
      </c>
      <c r="D77" s="1">
        <v>28277</v>
      </c>
      <c r="E77" s="16">
        <f>2025-1977</f>
        <v>48</v>
      </c>
      <c r="F77" s="76" t="s">
        <v>26</v>
      </c>
    </row>
    <row r="78" spans="2:6" ht="15">
      <c r="B78" s="14">
        <v>72</v>
      </c>
      <c r="C78" s="242" t="s">
        <v>500</v>
      </c>
      <c r="D78" s="1">
        <v>28650</v>
      </c>
      <c r="E78" s="16">
        <f>2025-1978</f>
        <v>47</v>
      </c>
      <c r="F78" s="76" t="s">
        <v>26</v>
      </c>
    </row>
    <row r="79" spans="2:6" ht="15">
      <c r="B79" s="14">
        <v>73</v>
      </c>
      <c r="C79" s="228" t="s">
        <v>501</v>
      </c>
      <c r="D79" s="1">
        <v>30930</v>
      </c>
      <c r="E79" s="16">
        <f>2025-1984</f>
        <v>41</v>
      </c>
      <c r="F79" s="76" t="s">
        <v>26</v>
      </c>
    </row>
    <row r="80" spans="2:6" ht="15">
      <c r="B80" s="14">
        <v>74</v>
      </c>
      <c r="C80" s="228" t="s">
        <v>502</v>
      </c>
      <c r="D80" s="1">
        <v>30980</v>
      </c>
      <c r="E80" s="16">
        <f>2025-1984</f>
        <v>41</v>
      </c>
      <c r="F80" s="76" t="s">
        <v>26</v>
      </c>
    </row>
    <row r="81" spans="2:6" ht="15">
      <c r="B81" s="14">
        <v>75</v>
      </c>
      <c r="C81" s="228" t="s">
        <v>503</v>
      </c>
      <c r="D81" s="1">
        <v>31693</v>
      </c>
      <c r="E81" s="16">
        <f>2025-1986</f>
        <v>39</v>
      </c>
      <c r="F81" s="76" t="s">
        <v>26</v>
      </c>
    </row>
    <row r="82" spans="2:6" ht="15">
      <c r="B82" s="14">
        <v>76</v>
      </c>
      <c r="C82" s="228" t="s">
        <v>504</v>
      </c>
      <c r="D82" s="1">
        <v>26393</v>
      </c>
      <c r="E82" s="16">
        <f>2025-1972</f>
        <v>53</v>
      </c>
      <c r="F82" s="240" t="s">
        <v>25</v>
      </c>
    </row>
    <row r="83" spans="2:6" ht="15">
      <c r="B83" s="14">
        <v>77</v>
      </c>
      <c r="C83" s="228" t="s">
        <v>505</v>
      </c>
      <c r="D83" s="1">
        <v>27863</v>
      </c>
      <c r="E83" s="16">
        <f>2025-1976</f>
        <v>49</v>
      </c>
      <c r="F83" s="240" t="s">
        <v>25</v>
      </c>
    </row>
    <row r="84" spans="2:6" ht="15">
      <c r="B84" s="14">
        <v>78</v>
      </c>
      <c r="C84" s="228" t="s">
        <v>506</v>
      </c>
      <c r="D84" s="1">
        <v>35125</v>
      </c>
      <c r="E84" s="16">
        <f>2025-1996</f>
        <v>29</v>
      </c>
      <c r="F84" s="76" t="s">
        <v>26</v>
      </c>
    </row>
    <row r="85" spans="2:6" ht="15">
      <c r="B85" s="14">
        <v>79</v>
      </c>
      <c r="C85" s="228" t="s">
        <v>507</v>
      </c>
      <c r="D85" s="1">
        <v>36382</v>
      </c>
      <c r="E85" s="16">
        <f>2025-1999</f>
        <v>26</v>
      </c>
      <c r="F85" s="76" t="s">
        <v>26</v>
      </c>
    </row>
    <row r="86" spans="2:6" ht="15">
      <c r="B86" s="14">
        <v>80</v>
      </c>
      <c r="C86" s="228" t="s">
        <v>508</v>
      </c>
      <c r="D86" s="1">
        <v>33556</v>
      </c>
      <c r="E86" s="16">
        <f>2025-1991</f>
        <v>34</v>
      </c>
      <c r="F86" s="76" t="s">
        <v>26</v>
      </c>
    </row>
    <row r="87" spans="2:6" ht="15">
      <c r="B87" s="14">
        <v>81</v>
      </c>
      <c r="C87" s="228" t="s">
        <v>509</v>
      </c>
      <c r="D87" s="1">
        <v>35562</v>
      </c>
      <c r="E87" s="16">
        <f>2025-1997</f>
        <v>28</v>
      </c>
      <c r="F87" s="76" t="s">
        <v>26</v>
      </c>
    </row>
    <row r="88" spans="2:6" ht="15">
      <c r="B88" s="14">
        <v>82</v>
      </c>
      <c r="C88" s="228" t="s">
        <v>510</v>
      </c>
      <c r="D88" s="1">
        <v>33094</v>
      </c>
      <c r="E88" s="16">
        <f>2025-1990</f>
        <v>35</v>
      </c>
      <c r="F88" s="76" t="s">
        <v>26</v>
      </c>
    </row>
    <row r="89" spans="2:6" ht="15">
      <c r="B89" s="14">
        <v>83</v>
      </c>
      <c r="C89" s="228" t="s">
        <v>511</v>
      </c>
      <c r="D89" s="1">
        <v>35374</v>
      </c>
      <c r="E89" s="16">
        <f>2025-1996</f>
        <v>29</v>
      </c>
      <c r="F89" s="76" t="s">
        <v>26</v>
      </c>
    </row>
    <row r="90" spans="2:6" ht="15">
      <c r="B90" s="14">
        <v>84</v>
      </c>
      <c r="C90" s="228" t="s">
        <v>512</v>
      </c>
      <c r="D90" s="1">
        <v>35741</v>
      </c>
      <c r="E90" s="16">
        <f>2025-1997</f>
        <v>28</v>
      </c>
      <c r="F90" s="76" t="s">
        <v>26</v>
      </c>
    </row>
    <row r="91" spans="2:6" ht="15">
      <c r="B91" s="14">
        <v>85</v>
      </c>
      <c r="C91" s="228" t="s">
        <v>513</v>
      </c>
      <c r="D91" s="1">
        <v>30139</v>
      </c>
      <c r="E91" s="16">
        <f>2025-1982</f>
        <v>43</v>
      </c>
      <c r="F91" s="76" t="s">
        <v>26</v>
      </c>
    </row>
    <row r="92" spans="2:6" ht="15">
      <c r="B92" s="14">
        <v>86</v>
      </c>
      <c r="C92" s="228" t="s">
        <v>514</v>
      </c>
      <c r="D92" s="1">
        <v>29591</v>
      </c>
      <c r="E92" s="16">
        <f>2025-1981</f>
        <v>44</v>
      </c>
      <c r="F92" s="76" t="s">
        <v>26</v>
      </c>
    </row>
    <row r="93" spans="2:6" ht="15">
      <c r="B93" s="14">
        <v>87</v>
      </c>
      <c r="C93" s="243" t="s">
        <v>515</v>
      </c>
      <c r="D93" s="1">
        <v>33453</v>
      </c>
      <c r="E93" s="16">
        <f>2025-1991</f>
        <v>34</v>
      </c>
      <c r="F93" s="76" t="s">
        <v>26</v>
      </c>
    </row>
    <row r="94" spans="2:6" ht="15">
      <c r="B94" s="14">
        <v>88</v>
      </c>
      <c r="C94" s="243" t="s">
        <v>516</v>
      </c>
      <c r="D94" s="1">
        <v>34357</v>
      </c>
      <c r="E94" s="16">
        <f>2025-1994</f>
        <v>31</v>
      </c>
      <c r="F94" s="76" t="s">
        <v>26</v>
      </c>
    </row>
    <row r="95" spans="2:6" ht="15">
      <c r="B95" s="14">
        <v>89</v>
      </c>
      <c r="C95" s="244" t="s">
        <v>517</v>
      </c>
      <c r="D95" s="43">
        <v>33259</v>
      </c>
      <c r="E95" s="19">
        <f>2025-1991</f>
        <v>34</v>
      </c>
      <c r="F95" s="245" t="s">
        <v>26</v>
      </c>
    </row>
    <row r="96" spans="2:6" ht="15">
      <c r="B96" s="14">
        <v>90</v>
      </c>
      <c r="C96" s="243" t="s">
        <v>518</v>
      </c>
      <c r="D96" s="1">
        <v>32265</v>
      </c>
      <c r="E96" s="16">
        <f>2025-1988</f>
        <v>37</v>
      </c>
      <c r="F96" s="76" t="s">
        <v>26</v>
      </c>
    </row>
    <row r="97" spans="2:6" ht="15">
      <c r="B97" s="14">
        <v>91</v>
      </c>
      <c r="C97" s="243" t="s">
        <v>519</v>
      </c>
      <c r="D97" s="1">
        <v>32194</v>
      </c>
      <c r="E97" s="16">
        <f>2025-1988</f>
        <v>37</v>
      </c>
      <c r="F97" s="76" t="s">
        <v>26</v>
      </c>
    </row>
    <row r="98" spans="2:6" ht="15">
      <c r="B98" s="14">
        <v>92</v>
      </c>
      <c r="C98" s="243" t="s">
        <v>701</v>
      </c>
      <c r="D98" s="1">
        <v>32783</v>
      </c>
      <c r="E98" s="16">
        <f>2025-1989</f>
        <v>36</v>
      </c>
      <c r="F98" s="76" t="s">
        <v>26</v>
      </c>
    </row>
    <row r="99" spans="2:6" ht="15">
      <c r="B99" s="14">
        <v>93</v>
      </c>
      <c r="C99" s="243" t="s">
        <v>746</v>
      </c>
      <c r="D99" s="1">
        <v>22022</v>
      </c>
      <c r="E99" s="16">
        <f>2025-1960</f>
        <v>65</v>
      </c>
      <c r="F99" s="76" t="s">
        <v>26</v>
      </c>
    </row>
    <row r="100" spans="2:6" ht="15">
      <c r="B100" s="14">
        <v>94</v>
      </c>
      <c r="C100" s="243" t="s">
        <v>753</v>
      </c>
      <c r="D100" s="1">
        <v>22584</v>
      </c>
      <c r="E100" s="16">
        <f>2025-1961</f>
        <v>64</v>
      </c>
      <c r="F100" s="76" t="s">
        <v>26</v>
      </c>
    </row>
    <row r="101" spans="2:6" ht="15">
      <c r="B101" s="14">
        <v>95</v>
      </c>
      <c r="C101" s="243" t="s">
        <v>757</v>
      </c>
      <c r="D101" s="1">
        <v>22847</v>
      </c>
      <c r="E101" s="16">
        <f>2025-1962</f>
        <v>63</v>
      </c>
      <c r="F101" s="76" t="s">
        <v>26</v>
      </c>
    </row>
    <row r="102" spans="2:6" ht="15">
      <c r="B102" s="14">
        <v>96</v>
      </c>
      <c r="C102" s="243" t="s">
        <v>785</v>
      </c>
      <c r="D102" s="1">
        <v>21702</v>
      </c>
      <c r="E102" s="16">
        <f>2025-1959</f>
        <v>66</v>
      </c>
      <c r="F102" s="76" t="s">
        <v>26</v>
      </c>
    </row>
    <row r="103" spans="2:6" ht="15">
      <c r="B103" s="14">
        <v>97</v>
      </c>
      <c r="C103" s="243" t="s">
        <v>769</v>
      </c>
      <c r="D103" s="1">
        <v>22884</v>
      </c>
      <c r="E103" s="31">
        <f>2025-1962</f>
        <v>63</v>
      </c>
      <c r="F103" s="76" t="s">
        <v>26</v>
      </c>
    </row>
    <row r="104" spans="2:6" ht="15">
      <c r="B104" s="14">
        <v>98</v>
      </c>
      <c r="C104" s="243" t="s">
        <v>779</v>
      </c>
      <c r="D104" s="1">
        <v>23044</v>
      </c>
      <c r="E104" s="31">
        <f>2025-1963</f>
        <v>62</v>
      </c>
      <c r="F104" s="76" t="s">
        <v>26</v>
      </c>
    </row>
    <row r="105" spans="2:6" ht="15">
      <c r="B105" s="14">
        <v>99</v>
      </c>
      <c r="C105" s="243" t="s">
        <v>549</v>
      </c>
      <c r="D105" s="1">
        <v>28856</v>
      </c>
      <c r="E105" s="31">
        <f>2025-1979</f>
        <v>46</v>
      </c>
      <c r="F105" s="76" t="s">
        <v>26</v>
      </c>
    </row>
    <row r="106" spans="2:6" ht="15">
      <c r="B106" s="14">
        <v>100</v>
      </c>
      <c r="C106" s="243" t="s">
        <v>796</v>
      </c>
      <c r="D106" s="17">
        <v>22251</v>
      </c>
      <c r="E106" s="31">
        <f>2025-1960</f>
        <v>65</v>
      </c>
      <c r="F106" s="76" t="s">
        <v>26</v>
      </c>
    </row>
    <row r="107" spans="2:6" ht="15">
      <c r="B107" s="14">
        <v>101</v>
      </c>
      <c r="C107" s="243" t="s">
        <v>1091</v>
      </c>
      <c r="D107" s="31" t="s">
        <v>1183</v>
      </c>
      <c r="E107" s="31">
        <f>2025-1977</f>
        <v>48</v>
      </c>
      <c r="F107" s="76" t="s">
        <v>26</v>
      </c>
    </row>
    <row r="108" spans="2:6" ht="15">
      <c r="B108" s="14">
        <v>102</v>
      </c>
      <c r="C108" s="228" t="s">
        <v>1092</v>
      </c>
      <c r="D108" s="246" t="s">
        <v>1093</v>
      </c>
      <c r="E108" s="31">
        <f>2025-1976</f>
        <v>49</v>
      </c>
      <c r="F108" s="76" t="s">
        <v>25</v>
      </c>
    </row>
    <row r="109" spans="2:6" ht="15">
      <c r="B109" s="14">
        <v>103</v>
      </c>
      <c r="C109" s="228" t="s">
        <v>902</v>
      </c>
      <c r="D109" s="246" t="s">
        <v>904</v>
      </c>
      <c r="E109" s="31">
        <f>2025-1984</f>
        <v>41</v>
      </c>
      <c r="F109" s="76" t="s">
        <v>26</v>
      </c>
    </row>
    <row r="110" spans="2:6" ht="15">
      <c r="B110" s="14">
        <v>104</v>
      </c>
      <c r="C110" s="228" t="s">
        <v>920</v>
      </c>
      <c r="D110" s="246" t="s">
        <v>923</v>
      </c>
      <c r="E110" s="31">
        <f>2025-1986</f>
        <v>39</v>
      </c>
      <c r="F110" s="76" t="s">
        <v>26</v>
      </c>
    </row>
    <row r="111" spans="2:6" ht="15">
      <c r="B111" s="14">
        <v>105</v>
      </c>
      <c r="C111" s="228" t="s">
        <v>926</v>
      </c>
      <c r="D111" s="246" t="s">
        <v>929</v>
      </c>
      <c r="E111" s="31">
        <f>2025-1967</f>
        <v>58</v>
      </c>
      <c r="F111" s="76" t="s">
        <v>25</v>
      </c>
    </row>
    <row r="112" spans="2:6" ht="15">
      <c r="B112" s="14">
        <v>106</v>
      </c>
      <c r="C112" s="228" t="s">
        <v>994</v>
      </c>
      <c r="D112" s="246" t="s">
        <v>997</v>
      </c>
      <c r="E112" s="31">
        <f>2025-1975</f>
        <v>50</v>
      </c>
      <c r="F112" s="76" t="s">
        <v>25</v>
      </c>
    </row>
    <row r="113" spans="2:6" ht="15">
      <c r="B113" s="14">
        <v>107</v>
      </c>
      <c r="C113" s="228" t="s">
        <v>946</v>
      </c>
      <c r="D113" s="246" t="s">
        <v>949</v>
      </c>
      <c r="E113" s="31">
        <f>2025-2000</f>
        <v>25</v>
      </c>
      <c r="F113" s="76" t="s">
        <v>26</v>
      </c>
    </row>
    <row r="114" spans="2:6" ht="15">
      <c r="B114" s="14">
        <v>108</v>
      </c>
      <c r="C114" s="228" t="s">
        <v>964</v>
      </c>
      <c r="D114" s="246" t="s">
        <v>966</v>
      </c>
      <c r="E114" s="31">
        <f>2025-1992</f>
        <v>33</v>
      </c>
      <c r="F114" s="76" t="s">
        <v>26</v>
      </c>
    </row>
    <row r="115" spans="2:6" ht="15">
      <c r="B115" s="14">
        <v>109</v>
      </c>
      <c r="C115" s="228" t="s">
        <v>952</v>
      </c>
      <c r="D115" s="246" t="s">
        <v>955</v>
      </c>
      <c r="E115" s="31">
        <f>2025-1989</f>
        <v>36</v>
      </c>
      <c r="F115" s="76" t="s">
        <v>26</v>
      </c>
    </row>
    <row r="116" spans="2:6" ht="15">
      <c r="B116" s="14">
        <v>110</v>
      </c>
      <c r="C116" s="228" t="s">
        <v>1049</v>
      </c>
      <c r="D116" s="246" t="s">
        <v>1051</v>
      </c>
      <c r="E116" s="31">
        <f>2025-1995</f>
        <v>30</v>
      </c>
      <c r="F116" s="76" t="s">
        <v>26</v>
      </c>
    </row>
    <row r="117" spans="2:6" ht="15">
      <c r="B117" s="14">
        <v>111</v>
      </c>
      <c r="C117" s="228" t="s">
        <v>1038</v>
      </c>
      <c r="D117" s="246" t="s">
        <v>1040</v>
      </c>
      <c r="E117" s="31">
        <f>2025-1977</f>
        <v>48</v>
      </c>
      <c r="F117" s="76" t="s">
        <v>26</v>
      </c>
    </row>
    <row r="118" spans="2:6" ht="15">
      <c r="B118" s="14">
        <v>112</v>
      </c>
      <c r="C118" s="228" t="s">
        <v>1053</v>
      </c>
      <c r="D118" s="246" t="s">
        <v>1055</v>
      </c>
      <c r="E118" s="31">
        <f>2025-1996</f>
        <v>29</v>
      </c>
      <c r="F118" s="76" t="s">
        <v>26</v>
      </c>
    </row>
    <row r="119" spans="2:6" ht="15">
      <c r="B119" s="14">
        <v>113</v>
      </c>
      <c r="C119" s="228" t="s">
        <v>1059</v>
      </c>
      <c r="D119" s="246" t="s">
        <v>1094</v>
      </c>
      <c r="E119" s="31">
        <f>2025-1993</f>
        <v>32</v>
      </c>
      <c r="F119" s="76" t="s">
        <v>26</v>
      </c>
    </row>
    <row r="120" spans="2:6" ht="16.8">
      <c r="B120" s="14">
        <v>114</v>
      </c>
      <c r="C120" s="228" t="s">
        <v>1030</v>
      </c>
      <c r="D120" s="247" t="s">
        <v>1032</v>
      </c>
      <c r="E120" s="31">
        <f>2025-1994</f>
        <v>31</v>
      </c>
      <c r="F120" s="76" t="s">
        <v>26</v>
      </c>
    </row>
    <row r="121" spans="2:6" ht="16.8">
      <c r="B121" s="14">
        <v>115</v>
      </c>
      <c r="C121" s="228" t="s">
        <v>1074</v>
      </c>
      <c r="D121" s="247" t="s">
        <v>1077</v>
      </c>
      <c r="E121" s="31">
        <f>2025-1970</f>
        <v>55</v>
      </c>
      <c r="F121" s="76" t="s">
        <v>26</v>
      </c>
    </row>
    <row r="122" spans="2:6" ht="15">
      <c r="B122" s="14">
        <v>116</v>
      </c>
      <c r="C122" s="228" t="s">
        <v>882</v>
      </c>
      <c r="D122" s="172" t="s">
        <v>885</v>
      </c>
      <c r="E122" s="31">
        <f>2025-1977</f>
        <v>48</v>
      </c>
      <c r="F122" s="76" t="s">
        <v>26</v>
      </c>
    </row>
    <row r="123" spans="2:6" ht="15">
      <c r="B123" s="14">
        <v>117</v>
      </c>
      <c r="C123" s="243" t="s">
        <v>890</v>
      </c>
      <c r="D123" s="248" t="s">
        <v>893</v>
      </c>
      <c r="E123" s="31">
        <f>2025-1986</f>
        <v>39</v>
      </c>
      <c r="F123" s="76" t="s">
        <v>26</v>
      </c>
    </row>
    <row r="124" spans="2:6" ht="15">
      <c r="B124" s="14">
        <v>118</v>
      </c>
      <c r="C124" s="243" t="s">
        <v>986</v>
      </c>
      <c r="D124" s="248" t="s">
        <v>989</v>
      </c>
      <c r="E124" s="31">
        <f>2025-1982</f>
        <v>43</v>
      </c>
      <c r="F124" s="76" t="s">
        <v>26</v>
      </c>
    </row>
    <row r="125" spans="2:6" ht="15">
      <c r="B125" s="14">
        <v>119</v>
      </c>
      <c r="C125" s="243" t="s">
        <v>968</v>
      </c>
      <c r="D125" s="248" t="s">
        <v>971</v>
      </c>
      <c r="E125" s="31">
        <f>2025-1998</f>
        <v>27</v>
      </c>
      <c r="F125" s="76" t="s">
        <v>26</v>
      </c>
    </row>
    <row r="126" spans="2:6" ht="15">
      <c r="B126" s="14">
        <v>120</v>
      </c>
      <c r="C126" s="243" t="s">
        <v>976</v>
      </c>
      <c r="D126" s="248" t="s">
        <v>978</v>
      </c>
      <c r="E126" s="31">
        <f>2025-1988</f>
        <v>37</v>
      </c>
      <c r="F126" s="76" t="s">
        <v>26</v>
      </c>
    </row>
    <row r="127" spans="2:6" ht="15">
      <c r="B127" s="14">
        <v>121</v>
      </c>
      <c r="C127" s="243" t="s">
        <v>1095</v>
      </c>
      <c r="D127" s="172" t="s">
        <v>1097</v>
      </c>
      <c r="E127" s="31">
        <f>2025-1985</f>
        <v>40</v>
      </c>
      <c r="F127" s="76" t="s">
        <v>26</v>
      </c>
    </row>
    <row r="128" spans="2:6" ht="15">
      <c r="B128" s="14">
        <v>122</v>
      </c>
      <c r="C128" s="243" t="s">
        <v>871</v>
      </c>
      <c r="D128" s="172" t="s">
        <v>874</v>
      </c>
      <c r="E128" s="31">
        <f>2025-1976</f>
        <v>49</v>
      </c>
      <c r="F128" s="76" t="s">
        <v>26</v>
      </c>
    </row>
    <row r="129" spans="2:6" ht="15">
      <c r="B129" s="14">
        <v>123</v>
      </c>
      <c r="C129" s="243" t="s">
        <v>1096</v>
      </c>
      <c r="D129" s="172" t="s">
        <v>1004</v>
      </c>
      <c r="E129" s="31">
        <f>2025-1990</f>
        <v>35</v>
      </c>
      <c r="F129" s="76" t="s">
        <v>26</v>
      </c>
    </row>
    <row r="130" spans="2:6" ht="15">
      <c r="B130" s="14">
        <v>124</v>
      </c>
      <c r="C130" s="243" t="s">
        <v>1011</v>
      </c>
      <c r="D130" s="172" t="s">
        <v>1014</v>
      </c>
      <c r="E130" s="31">
        <f>2025-1995</f>
        <v>30</v>
      </c>
      <c r="F130" s="76" t="s">
        <v>26</v>
      </c>
    </row>
    <row r="131" spans="2:6" ht="15">
      <c r="B131" s="14">
        <v>125</v>
      </c>
      <c r="C131" s="243" t="s">
        <v>1066</v>
      </c>
      <c r="D131" s="172" t="s">
        <v>1068</v>
      </c>
      <c r="E131" s="31">
        <f>2025-1991</f>
        <v>34</v>
      </c>
      <c r="F131" s="76" t="s">
        <v>26</v>
      </c>
    </row>
    <row r="132" spans="2:6" ht="15">
      <c r="B132" s="14">
        <v>126</v>
      </c>
      <c r="C132" s="243" t="s">
        <v>1082</v>
      </c>
      <c r="D132" s="172" t="s">
        <v>1085</v>
      </c>
      <c r="E132" s="31">
        <f>2025-1978</f>
        <v>47</v>
      </c>
      <c r="F132" s="76" t="s">
        <v>26</v>
      </c>
    </row>
    <row r="133" spans="2:6" ht="15">
      <c r="B133" s="14">
        <v>127</v>
      </c>
      <c r="C133" s="228" t="s">
        <v>1098</v>
      </c>
      <c r="D133" s="246" t="s">
        <v>864</v>
      </c>
      <c r="E133" s="31">
        <f>2025-1985</f>
        <v>40</v>
      </c>
      <c r="F133" s="76" t="s">
        <v>1108</v>
      </c>
    </row>
    <row r="134" spans="2:6" ht="15">
      <c r="B134" s="14">
        <v>128</v>
      </c>
      <c r="C134" s="228" t="s">
        <v>1099</v>
      </c>
      <c r="D134" s="246" t="s">
        <v>1021</v>
      </c>
      <c r="E134" s="31">
        <f>2025-1967</f>
        <v>58</v>
      </c>
      <c r="F134" s="76" t="s">
        <v>26</v>
      </c>
    </row>
    <row r="135" spans="2:6" ht="15">
      <c r="B135" s="14">
        <v>129</v>
      </c>
      <c r="C135" s="228" t="s">
        <v>1100</v>
      </c>
      <c r="D135" s="246" t="s">
        <v>1026</v>
      </c>
      <c r="E135" s="31">
        <f>2025-1980</f>
        <v>45</v>
      </c>
      <c r="F135" s="76" t="s">
        <v>26</v>
      </c>
    </row>
    <row r="136" spans="2:6" ht="15">
      <c r="B136" s="14">
        <v>130</v>
      </c>
      <c r="C136" s="27" t="s">
        <v>1101</v>
      </c>
      <c r="D136" s="248" t="s">
        <v>1102</v>
      </c>
      <c r="E136" s="31">
        <f>2025-1984</f>
        <v>41</v>
      </c>
      <c r="F136" s="76" t="s">
        <v>26</v>
      </c>
    </row>
    <row r="137" spans="2:6" ht="15">
      <c r="B137" s="14">
        <v>131</v>
      </c>
      <c r="C137" s="243" t="s">
        <v>938</v>
      </c>
      <c r="D137" s="248" t="s">
        <v>941</v>
      </c>
      <c r="E137" s="31">
        <f>2025-1964</f>
        <v>61</v>
      </c>
      <c r="F137" s="76" t="s">
        <v>26</v>
      </c>
    </row>
    <row r="138" spans="2:6" ht="15">
      <c r="B138" s="14">
        <v>132</v>
      </c>
      <c r="C138" s="243" t="s">
        <v>915</v>
      </c>
      <c r="D138" s="248" t="s">
        <v>1109</v>
      </c>
      <c r="E138" s="31">
        <f>2025-1964</f>
        <v>61</v>
      </c>
      <c r="F138" s="76" t="s">
        <v>25</v>
      </c>
    </row>
    <row r="139" spans="2:6" ht="15">
      <c r="B139" s="14">
        <v>133</v>
      </c>
      <c r="C139" s="243" t="s">
        <v>1178</v>
      </c>
      <c r="D139" s="248" t="s">
        <v>1179</v>
      </c>
      <c r="E139" s="31">
        <f>2025-1953</f>
        <v>72</v>
      </c>
      <c r="F139" s="76" t="s">
        <v>26</v>
      </c>
    </row>
    <row r="140" spans="2:6" ht="15">
      <c r="B140" s="14">
        <v>134</v>
      </c>
      <c r="C140" s="243" t="s">
        <v>1105</v>
      </c>
      <c r="D140" s="248" t="s">
        <v>1180</v>
      </c>
      <c r="E140" s="31">
        <f>2025-1950</f>
        <v>75</v>
      </c>
      <c r="F140" s="76" t="s">
        <v>26</v>
      </c>
    </row>
    <row r="141" spans="2:6" ht="15">
      <c r="B141" s="14">
        <v>135</v>
      </c>
      <c r="C141" s="27" t="s">
        <v>1104</v>
      </c>
      <c r="D141" s="248" t="s">
        <v>807</v>
      </c>
      <c r="E141" s="31">
        <f>2025-1981</f>
        <v>44</v>
      </c>
      <c r="F141" s="76" t="s">
        <v>26</v>
      </c>
    </row>
    <row r="142" spans="2:6" ht="15">
      <c r="B142" s="14">
        <v>136</v>
      </c>
      <c r="C142" s="249" t="s">
        <v>1106</v>
      </c>
      <c r="D142" s="248" t="s">
        <v>1181</v>
      </c>
      <c r="E142" s="31">
        <f>2025-1951</f>
        <v>74</v>
      </c>
      <c r="F142" s="76" t="s">
        <v>26</v>
      </c>
    </row>
    <row r="143" spans="2:6" ht="15.6" thickBot="1">
      <c r="B143" s="11">
        <v>137</v>
      </c>
      <c r="C143" s="250" t="s">
        <v>1107</v>
      </c>
      <c r="D143" s="251" t="s">
        <v>1182</v>
      </c>
      <c r="E143" s="32">
        <f>2025-1965</f>
        <v>60</v>
      </c>
      <c r="F143" s="77" t="s">
        <v>26</v>
      </c>
    </row>
    <row r="147" spans="10:10">
      <c r="J147" s="3" t="s">
        <v>1122</v>
      </c>
    </row>
  </sheetData>
  <autoFilter ref="A5:J5" xr:uid="{C0D14D58-06B5-4508-8D90-910DAC34ADE9}"/>
  <mergeCells count="2">
    <mergeCell ref="B2:F2"/>
    <mergeCell ref="B3:F3"/>
  </mergeCells>
  <phoneticPr fontId="3" type="noConversion"/>
  <conditionalFormatting sqref="C73:C90">
    <cfRule type="duplicateValues" dxfId="20" priority="80"/>
  </conditionalFormatting>
  <conditionalFormatting sqref="C91:C92">
    <cfRule type="duplicateValues" dxfId="19" priority="17"/>
  </conditionalFormatting>
  <conditionalFormatting sqref="C93:C94">
    <cfRule type="duplicateValues" dxfId="18" priority="81"/>
  </conditionalFormatting>
  <conditionalFormatting sqref="C95">
    <cfRule type="duplicateValues" dxfId="17" priority="15"/>
  </conditionalFormatting>
  <conditionalFormatting sqref="C96:C107">
    <cfRule type="duplicateValues" dxfId="16" priority="83"/>
  </conditionalFormatting>
  <conditionalFormatting sqref="C108:C119">
    <cfRule type="duplicateValues" dxfId="15" priority="12"/>
  </conditionalFormatting>
  <conditionalFormatting sqref="C120:C121">
    <cfRule type="duplicateValues" dxfId="14" priority="13"/>
  </conditionalFormatting>
  <conditionalFormatting sqref="C122">
    <cfRule type="duplicateValues" dxfId="13" priority="10"/>
  </conditionalFormatting>
  <conditionalFormatting sqref="C127">
    <cfRule type="duplicateValues" dxfId="12" priority="7"/>
    <cfRule type="duplicateValues" dxfId="11" priority="8"/>
    <cfRule type="duplicateValues" dxfId="10" priority="9"/>
  </conditionalFormatting>
  <conditionalFormatting sqref="C128:C132">
    <cfRule type="duplicateValues" dxfId="9" priority="4"/>
    <cfRule type="duplicateValues" dxfId="8" priority="5"/>
    <cfRule type="duplicateValues" dxfId="7" priority="6"/>
  </conditionalFormatting>
  <conditionalFormatting sqref="C133:C135">
    <cfRule type="duplicateValues" dxfId="6" priority="3"/>
  </conditionalFormatting>
  <conditionalFormatting sqref="C137:C140">
    <cfRule type="duplicateValues" dxfId="5" priority="2"/>
  </conditionalFormatting>
  <conditionalFormatting sqref="D120:D121">
    <cfRule type="duplicateValues" dxfId="4" priority="11"/>
  </conditionalFormatting>
  <pageMargins left="0.70866141732283472" right="0.70866141732283472" top="0.46" bottom="0.38" header="0.31496062992125984" footer="0.31496062992125984"/>
  <pageSetup paperSize="9" scale="85" fitToHeight="0" orientation="portrait" r:id="rId1"/>
  <rowBreaks count="2" manualBreakCount="2">
    <brk id="43" min="1" max="5" man="1"/>
    <brk id="95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94F2-8575-483D-88F0-30A41A746815}">
  <sheetPr codeName="Sheet3"/>
  <dimension ref="A1:L32"/>
  <sheetViews>
    <sheetView view="pageBreakPreview" topLeftCell="A4" zoomScaleNormal="85" zoomScaleSheetLayoutView="100" workbookViewId="0">
      <selection activeCell="A31" sqref="A31:A32"/>
    </sheetView>
  </sheetViews>
  <sheetFormatPr defaultColWidth="9.109375" defaultRowHeight="13.8"/>
  <cols>
    <col min="1" max="1" width="6.109375" style="2" customWidth="1"/>
    <col min="2" max="2" width="32" style="3" customWidth="1"/>
    <col min="3" max="3" width="13.88671875" style="3" customWidth="1"/>
    <col min="4" max="4" width="33.33203125" style="3" customWidth="1"/>
    <col min="5" max="5" width="13.5546875" style="3" customWidth="1"/>
    <col min="6" max="6" width="15.44140625" style="3" customWidth="1"/>
    <col min="7" max="7" width="13" style="3" bestFit="1" customWidth="1"/>
    <col min="8" max="9" width="18.6640625" style="5" customWidth="1"/>
    <col min="10" max="10" width="11.88671875" style="3" bestFit="1" customWidth="1"/>
    <col min="11" max="11" width="13.109375" style="3" bestFit="1" customWidth="1"/>
    <col min="12" max="16384" width="9.109375" style="3"/>
  </cols>
  <sheetData>
    <row r="1" spans="1:9">
      <c r="H1" s="4" t="s">
        <v>15</v>
      </c>
      <c r="I1" s="4"/>
    </row>
    <row r="2" spans="1:9" ht="17.399999999999999">
      <c r="A2" s="314" t="s">
        <v>10</v>
      </c>
      <c r="B2" s="314"/>
      <c r="C2" s="314"/>
      <c r="D2" s="314"/>
      <c r="E2" s="314"/>
      <c r="F2" s="314"/>
      <c r="G2" s="314"/>
      <c r="H2" s="314"/>
      <c r="I2" s="25"/>
    </row>
    <row r="3" spans="1:9" ht="17.399999999999999">
      <c r="A3" s="315" t="s">
        <v>12</v>
      </c>
      <c r="B3" s="315"/>
      <c r="C3" s="315"/>
      <c r="D3" s="315"/>
      <c r="E3" s="315"/>
      <c r="F3" s="315"/>
      <c r="G3" s="315"/>
      <c r="H3" s="315"/>
      <c r="I3" s="26"/>
    </row>
    <row r="4" spans="1:9" ht="18" thickBot="1">
      <c r="A4" s="315" t="s">
        <v>13</v>
      </c>
      <c r="B4" s="315"/>
      <c r="C4" s="315"/>
      <c r="D4" s="315"/>
      <c r="E4" s="315"/>
      <c r="F4" s="315"/>
      <c r="G4" s="315"/>
      <c r="H4" s="315"/>
      <c r="I4" s="26"/>
    </row>
    <row r="5" spans="1:9" ht="18" thickBot="1">
      <c r="A5" s="340" t="s">
        <v>487</v>
      </c>
      <c r="B5" s="341" t="s">
        <v>487</v>
      </c>
      <c r="C5" s="341"/>
      <c r="D5" s="341"/>
      <c r="E5" s="341"/>
      <c r="F5" s="341"/>
      <c r="G5" s="341"/>
      <c r="H5" s="341"/>
      <c r="I5" s="342"/>
    </row>
    <row r="6" spans="1:9" ht="15" customHeight="1">
      <c r="A6" s="312" t="s">
        <v>0</v>
      </c>
      <c r="B6" s="316" t="s">
        <v>403</v>
      </c>
      <c r="C6" s="312" t="s">
        <v>454</v>
      </c>
      <c r="D6" s="312" t="s">
        <v>17</v>
      </c>
      <c r="E6" s="322" t="s">
        <v>3</v>
      </c>
      <c r="F6" s="312" t="s">
        <v>1</v>
      </c>
      <c r="G6" s="324" t="s">
        <v>2</v>
      </c>
      <c r="H6" s="312" t="s">
        <v>14</v>
      </c>
      <c r="I6" s="312" t="s">
        <v>404</v>
      </c>
    </row>
    <row r="7" spans="1:9" ht="28.5" customHeight="1" thickBot="1">
      <c r="A7" s="330"/>
      <c r="B7" s="331"/>
      <c r="C7" s="330"/>
      <c r="D7" s="330"/>
      <c r="E7" s="332"/>
      <c r="F7" s="330"/>
      <c r="G7" s="333"/>
      <c r="H7" s="330"/>
      <c r="I7" s="330"/>
    </row>
    <row r="8" spans="1:9" ht="15.6">
      <c r="A8" s="51">
        <v>1</v>
      </c>
      <c r="B8" s="6" t="s">
        <v>451</v>
      </c>
      <c r="C8" s="59" t="s">
        <v>455</v>
      </c>
      <c r="D8" s="258" t="s">
        <v>452</v>
      </c>
      <c r="E8" s="7" t="s">
        <v>9</v>
      </c>
      <c r="F8" s="8">
        <v>29361</v>
      </c>
      <c r="G8" s="9">
        <f>2023-1980</f>
        <v>43</v>
      </c>
      <c r="H8" s="334" t="s">
        <v>149</v>
      </c>
      <c r="I8" s="337"/>
    </row>
    <row r="9" spans="1:9" ht="14.25" customHeight="1">
      <c r="A9" s="14">
        <v>2</v>
      </c>
      <c r="B9" s="15" t="s">
        <v>453</v>
      </c>
      <c r="C9" s="50"/>
      <c r="D9" s="291"/>
      <c r="E9" s="16" t="s">
        <v>7</v>
      </c>
      <c r="F9" s="17">
        <v>18424</v>
      </c>
      <c r="G9" s="16">
        <f>2023-1950</f>
        <v>73</v>
      </c>
      <c r="H9" s="335"/>
      <c r="I9" s="338"/>
    </row>
    <row r="10" spans="1:9">
      <c r="A10" s="14">
        <v>3</v>
      </c>
      <c r="B10" s="15" t="s">
        <v>456</v>
      </c>
      <c r="C10" s="15"/>
      <c r="D10" s="291"/>
      <c r="E10" s="16" t="s">
        <v>4</v>
      </c>
      <c r="F10" s="17" t="s">
        <v>457</v>
      </c>
      <c r="G10" s="16">
        <f>2023-1951</f>
        <v>72</v>
      </c>
      <c r="H10" s="335"/>
      <c r="I10" s="338"/>
    </row>
    <row r="11" spans="1:9" ht="14.25" customHeight="1" thickBot="1">
      <c r="A11" s="52">
        <v>4</v>
      </c>
      <c r="B11" s="18" t="s">
        <v>458</v>
      </c>
      <c r="C11" s="18"/>
      <c r="D11" s="292"/>
      <c r="E11" s="19" t="s">
        <v>8</v>
      </c>
      <c r="F11" s="20">
        <v>43007</v>
      </c>
      <c r="G11" s="19">
        <f>2023-2017</f>
        <v>6</v>
      </c>
      <c r="H11" s="336"/>
      <c r="I11" s="339"/>
    </row>
    <row r="12" spans="1:9" ht="16.2" thickBot="1">
      <c r="A12" s="58">
        <v>5</v>
      </c>
      <c r="B12" s="44" t="s">
        <v>459</v>
      </c>
      <c r="C12" s="60" t="s">
        <v>460</v>
      </c>
      <c r="D12" s="48" t="s">
        <v>465</v>
      </c>
      <c r="E12" s="45" t="s">
        <v>9</v>
      </c>
      <c r="F12" s="54">
        <v>32058</v>
      </c>
      <c r="G12" s="45">
        <f>2023-1987</f>
        <v>36</v>
      </c>
      <c r="H12" s="343" t="s">
        <v>469</v>
      </c>
      <c r="I12" s="345"/>
    </row>
    <row r="13" spans="1:9" ht="15" customHeight="1">
      <c r="A13" s="51">
        <v>6</v>
      </c>
      <c r="B13" s="27" t="s">
        <v>462</v>
      </c>
      <c r="C13" s="27"/>
      <c r="D13" s="27"/>
      <c r="E13" s="16" t="s">
        <v>7</v>
      </c>
      <c r="F13" s="46">
        <v>22070</v>
      </c>
      <c r="G13" s="31">
        <f>2023-1960</f>
        <v>63</v>
      </c>
      <c r="H13" s="344"/>
      <c r="I13" s="346"/>
    </row>
    <row r="14" spans="1:9" ht="15" customHeight="1">
      <c r="A14" s="14">
        <v>7</v>
      </c>
      <c r="B14" s="27" t="s">
        <v>461</v>
      </c>
      <c r="C14" s="27"/>
      <c r="D14" s="27"/>
      <c r="E14" s="16" t="s">
        <v>4</v>
      </c>
      <c r="F14" s="1">
        <v>25693</v>
      </c>
      <c r="G14" s="31">
        <f>2023-1970</f>
        <v>53</v>
      </c>
      <c r="H14" s="344"/>
      <c r="I14" s="346"/>
    </row>
    <row r="15" spans="1:9" ht="15" customHeight="1">
      <c r="A15" s="14">
        <v>8</v>
      </c>
      <c r="B15" s="27" t="s">
        <v>463</v>
      </c>
      <c r="C15" s="27"/>
      <c r="D15" s="27"/>
      <c r="E15" s="16" t="s">
        <v>5</v>
      </c>
      <c r="F15" s="1">
        <v>33836</v>
      </c>
      <c r="G15" s="31">
        <f>2023-1992</f>
        <v>31</v>
      </c>
      <c r="H15" s="344"/>
      <c r="I15" s="346"/>
    </row>
    <row r="16" spans="1:9" ht="15.75" customHeight="1" thickBot="1">
      <c r="A16" s="52">
        <v>9</v>
      </c>
      <c r="B16" s="29" t="s">
        <v>464</v>
      </c>
      <c r="C16" s="29"/>
      <c r="D16" s="29"/>
      <c r="E16" s="30" t="s">
        <v>8</v>
      </c>
      <c r="F16" s="43">
        <v>43505</v>
      </c>
      <c r="G16" s="30">
        <f>2023-2019</f>
        <v>4</v>
      </c>
      <c r="H16" s="344"/>
      <c r="I16" s="346"/>
    </row>
    <row r="17" spans="1:12" ht="15.75" customHeight="1">
      <c r="A17" s="51">
        <v>10</v>
      </c>
      <c r="B17" s="49" t="s">
        <v>474</v>
      </c>
      <c r="C17" s="59" t="s">
        <v>475</v>
      </c>
      <c r="D17" s="61" t="s">
        <v>476</v>
      </c>
      <c r="E17" s="45" t="s">
        <v>9</v>
      </c>
      <c r="F17" s="42" t="s">
        <v>477</v>
      </c>
      <c r="G17" s="53">
        <f>2023-1998</f>
        <v>25</v>
      </c>
      <c r="H17" s="351" t="s">
        <v>147</v>
      </c>
      <c r="I17" s="353"/>
    </row>
    <row r="18" spans="1:12" ht="15.75" customHeight="1">
      <c r="A18" s="14">
        <v>11</v>
      </c>
      <c r="B18" s="27" t="s">
        <v>478</v>
      </c>
      <c r="C18" s="27"/>
      <c r="D18" s="27"/>
      <c r="E18" s="31" t="s">
        <v>7</v>
      </c>
      <c r="F18" s="1">
        <v>22746</v>
      </c>
      <c r="G18" s="31">
        <f>2023-1962</f>
        <v>61</v>
      </c>
      <c r="H18" s="355"/>
      <c r="I18" s="354"/>
    </row>
    <row r="19" spans="1:12" ht="15.75" customHeight="1" thickBot="1">
      <c r="A19" s="11">
        <v>12</v>
      </c>
      <c r="B19" s="28" t="s">
        <v>479</v>
      </c>
      <c r="C19" s="28"/>
      <c r="D19" s="28"/>
      <c r="E19" s="32" t="s">
        <v>4</v>
      </c>
      <c r="F19" s="34">
        <v>28326</v>
      </c>
      <c r="G19" s="32">
        <f>2023-1977</f>
        <v>46</v>
      </c>
      <c r="H19" s="356"/>
      <c r="I19" s="357"/>
    </row>
    <row r="20" spans="1:12" ht="15.75" customHeight="1" thickBot="1">
      <c r="A20" s="55"/>
      <c r="E20" s="2"/>
      <c r="F20" s="65"/>
      <c r="G20" s="2"/>
      <c r="H20" s="57"/>
      <c r="I20" s="2"/>
    </row>
    <row r="21" spans="1:12" ht="15.75" customHeight="1" thickBot="1">
      <c r="A21" s="340" t="s">
        <v>486</v>
      </c>
      <c r="B21" s="341"/>
      <c r="C21" s="341"/>
      <c r="D21" s="341"/>
      <c r="E21" s="341"/>
      <c r="F21" s="341"/>
      <c r="G21" s="341"/>
      <c r="H21" s="341"/>
      <c r="I21" s="342"/>
    </row>
    <row r="22" spans="1:12" ht="15.75" customHeight="1">
      <c r="A22" s="58">
        <v>1</v>
      </c>
      <c r="B22" s="61" t="s">
        <v>220</v>
      </c>
      <c r="C22" s="349" t="s">
        <v>366</v>
      </c>
      <c r="D22" s="347" t="s">
        <v>445</v>
      </c>
      <c r="E22" s="9" t="s">
        <v>9</v>
      </c>
      <c r="F22" s="56">
        <v>32715</v>
      </c>
      <c r="G22" s="23">
        <f>2023-1989</f>
        <v>34</v>
      </c>
      <c r="H22" s="351" t="s">
        <v>148</v>
      </c>
      <c r="I22" s="353"/>
    </row>
    <row r="23" spans="1:12" ht="15.75" customHeight="1" thickBot="1">
      <c r="A23" s="68">
        <v>2</v>
      </c>
      <c r="B23" s="63" t="s">
        <v>466</v>
      </c>
      <c r="C23" s="350"/>
      <c r="D23" s="348"/>
      <c r="E23" s="30" t="s">
        <v>6</v>
      </c>
      <c r="F23" s="43">
        <v>44843</v>
      </c>
      <c r="G23" s="30">
        <f>2023-2022</f>
        <v>1</v>
      </c>
      <c r="H23" s="352"/>
      <c r="I23" s="354"/>
    </row>
    <row r="24" spans="1:12">
      <c r="A24" s="58">
        <v>3</v>
      </c>
      <c r="B24" s="6" t="s">
        <v>57</v>
      </c>
      <c r="C24" s="358" t="s">
        <v>293</v>
      </c>
      <c r="D24" s="347" t="s">
        <v>198</v>
      </c>
      <c r="E24" s="9" t="s">
        <v>9</v>
      </c>
      <c r="F24" s="56">
        <v>31924</v>
      </c>
      <c r="G24" s="23">
        <f>2023-1987</f>
        <v>36</v>
      </c>
      <c r="H24" s="351" t="s">
        <v>193</v>
      </c>
      <c r="I24" s="353"/>
    </row>
    <row r="25" spans="1:12" ht="15.75" customHeight="1" thickBot="1">
      <c r="A25" s="68">
        <v>4</v>
      </c>
      <c r="B25" s="63" t="s">
        <v>467</v>
      </c>
      <c r="C25" s="359"/>
      <c r="D25" s="348"/>
      <c r="E25" s="30" t="s">
        <v>6</v>
      </c>
      <c r="F25" s="43">
        <v>44927</v>
      </c>
      <c r="G25" s="30">
        <f>2023-2023</f>
        <v>0</v>
      </c>
      <c r="H25" s="352"/>
      <c r="I25" s="354"/>
    </row>
    <row r="26" spans="1:12">
      <c r="A26" s="58">
        <v>5</v>
      </c>
      <c r="B26" s="6" t="s">
        <v>413</v>
      </c>
      <c r="C26" s="358" t="s">
        <v>468</v>
      </c>
      <c r="D26" s="347" t="s">
        <v>414</v>
      </c>
      <c r="E26" s="9" t="s">
        <v>9</v>
      </c>
      <c r="F26" s="42">
        <v>34453</v>
      </c>
      <c r="G26" s="53">
        <f>2023-1994</f>
        <v>29</v>
      </c>
      <c r="H26" s="351" t="s">
        <v>147</v>
      </c>
      <c r="I26" s="353"/>
    </row>
    <row r="27" spans="1:12" ht="14.25" customHeight="1" thickBot="1">
      <c r="A27" s="69">
        <v>6</v>
      </c>
      <c r="B27" s="62" t="s">
        <v>470</v>
      </c>
      <c r="C27" s="360"/>
      <c r="D27" s="367"/>
      <c r="E27" s="32" t="s">
        <v>5</v>
      </c>
      <c r="F27" s="34">
        <v>36588</v>
      </c>
      <c r="G27" s="32">
        <f>2023-2000</f>
        <v>23</v>
      </c>
      <c r="H27" s="356"/>
      <c r="I27" s="357"/>
    </row>
    <row r="28" spans="1:12">
      <c r="A28" s="47">
        <v>7</v>
      </c>
      <c r="B28" s="12" t="s">
        <v>81</v>
      </c>
      <c r="C28" s="362" t="s">
        <v>333</v>
      </c>
      <c r="D28" s="363" t="s">
        <v>197</v>
      </c>
      <c r="E28" s="13" t="s">
        <v>9</v>
      </c>
      <c r="F28" s="67">
        <v>31736</v>
      </c>
      <c r="G28" s="47">
        <f>2023-1986</f>
        <v>37</v>
      </c>
      <c r="H28" s="361" t="s">
        <v>148</v>
      </c>
      <c r="I28" s="368"/>
      <c r="L28" s="3" t="s">
        <v>450</v>
      </c>
    </row>
    <row r="29" spans="1:12" ht="14.4" thickBot="1">
      <c r="A29" s="70">
        <v>8</v>
      </c>
      <c r="B29" s="63" t="s">
        <v>471</v>
      </c>
      <c r="C29" s="359"/>
      <c r="D29" s="348"/>
      <c r="E29" s="30" t="s">
        <v>8</v>
      </c>
      <c r="F29" s="43">
        <v>44843</v>
      </c>
      <c r="G29" s="30">
        <f>2023-2022</f>
        <v>1</v>
      </c>
      <c r="H29" s="352"/>
      <c r="I29" s="369"/>
    </row>
    <row r="30" spans="1:12">
      <c r="A30" s="58">
        <v>9</v>
      </c>
      <c r="B30" s="6" t="s">
        <v>192</v>
      </c>
      <c r="C30" s="275" t="s">
        <v>323</v>
      </c>
      <c r="D30" s="275" t="s">
        <v>444</v>
      </c>
      <c r="E30" s="23" t="s">
        <v>9</v>
      </c>
      <c r="F30" s="56">
        <v>32914</v>
      </c>
      <c r="G30" s="23">
        <f>2023-1990</f>
        <v>33</v>
      </c>
      <c r="H30" s="351" t="s">
        <v>148</v>
      </c>
      <c r="I30" s="364"/>
    </row>
    <row r="31" spans="1:12">
      <c r="A31" s="71">
        <v>10</v>
      </c>
      <c r="B31" s="64" t="s">
        <v>473</v>
      </c>
      <c r="C31" s="262"/>
      <c r="D31" s="262"/>
      <c r="E31" s="31" t="s">
        <v>4</v>
      </c>
      <c r="F31" s="1">
        <v>23377</v>
      </c>
      <c r="G31" s="31">
        <f>2023-1964</f>
        <v>59</v>
      </c>
      <c r="H31" s="355"/>
      <c r="I31" s="365"/>
    </row>
    <row r="32" spans="1:12" ht="14.4" thickBot="1">
      <c r="A32" s="69">
        <v>11</v>
      </c>
      <c r="B32" s="62" t="s">
        <v>472</v>
      </c>
      <c r="C32" s="276"/>
      <c r="D32" s="276"/>
      <c r="E32" s="32" t="s">
        <v>7</v>
      </c>
      <c r="F32" s="34">
        <v>23163</v>
      </c>
      <c r="G32" s="32">
        <f>2023-1963</f>
        <v>60</v>
      </c>
      <c r="H32" s="356"/>
      <c r="I32" s="366"/>
    </row>
  </sheetData>
  <mergeCells count="41">
    <mergeCell ref="I30:I32"/>
    <mergeCell ref="I24:I25"/>
    <mergeCell ref="H26:H27"/>
    <mergeCell ref="D26:D27"/>
    <mergeCell ref="D24:D25"/>
    <mergeCell ref="I26:I27"/>
    <mergeCell ref="I28:I29"/>
    <mergeCell ref="C24:C25"/>
    <mergeCell ref="H24:H25"/>
    <mergeCell ref="C30:C32"/>
    <mergeCell ref="D30:D32"/>
    <mergeCell ref="H30:H32"/>
    <mergeCell ref="C26:C27"/>
    <mergeCell ref="H28:H29"/>
    <mergeCell ref="C28:C29"/>
    <mergeCell ref="D28:D29"/>
    <mergeCell ref="H12:H16"/>
    <mergeCell ref="I12:I16"/>
    <mergeCell ref="D22:D23"/>
    <mergeCell ref="C22:C23"/>
    <mergeCell ref="H22:H23"/>
    <mergeCell ref="I22:I23"/>
    <mergeCell ref="H17:H19"/>
    <mergeCell ref="I17:I19"/>
    <mergeCell ref="A21:I21"/>
    <mergeCell ref="I6:I7"/>
    <mergeCell ref="D8:D11"/>
    <mergeCell ref="H8:H11"/>
    <mergeCell ref="I8:I11"/>
    <mergeCell ref="A5:I5"/>
    <mergeCell ref="A2:H2"/>
    <mergeCell ref="A3:H3"/>
    <mergeCell ref="A4:H4"/>
    <mergeCell ref="A6:A7"/>
    <mergeCell ref="B6:B7"/>
    <mergeCell ref="C6:C7"/>
    <mergeCell ref="D6:D7"/>
    <mergeCell ref="E6:E7"/>
    <mergeCell ref="F6:F7"/>
    <mergeCell ref="G6:G7"/>
    <mergeCell ref="H6:H7"/>
  </mergeCells>
  <conditionalFormatting sqref="B12">
    <cfRule type="duplicateValues" dxfId="3" priority="2"/>
    <cfRule type="duplicateValues" dxfId="2" priority="3"/>
    <cfRule type="duplicateValues" dxfId="1" priority="4"/>
  </conditionalFormatting>
  <conditionalFormatting sqref="C12">
    <cfRule type="duplicateValues" dxfId="0" priority="1"/>
  </conditionalFormatting>
  <pageMargins left="0.19685039370078741" right="0.19685039370078741" top="0.27559055118110237" bottom="0.35433070866141736" header="0.31496062992125984" footer="0.31496062992125984"/>
  <pageSetup paperSize="9" scale="60" fitToHeight="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59F5A-F183-4168-8B12-A645AF9B87CB}">
  <sheetPr codeName="Sheet4"/>
  <dimension ref="B1:I9"/>
  <sheetViews>
    <sheetView view="pageBreakPreview" zoomScaleNormal="100" zoomScaleSheetLayoutView="100" workbookViewId="0">
      <selection activeCell="C7" sqref="C7:F9"/>
    </sheetView>
  </sheetViews>
  <sheetFormatPr defaultColWidth="9.109375" defaultRowHeight="13.8"/>
  <cols>
    <col min="1" max="1" width="5.6640625" style="3" customWidth="1"/>
    <col min="2" max="2" width="6.109375" style="2" customWidth="1"/>
    <col min="3" max="3" width="35.44140625" style="3" customWidth="1"/>
    <col min="4" max="4" width="17.109375" style="2" customWidth="1"/>
    <col min="5" max="5" width="12" style="2" customWidth="1"/>
    <col min="6" max="6" width="22.33203125" style="3" customWidth="1"/>
    <col min="7" max="8" width="9.109375" style="3"/>
    <col min="9" max="9" width="12.5546875" style="3" bestFit="1" customWidth="1"/>
    <col min="10" max="16384" width="9.109375" style="3"/>
  </cols>
  <sheetData>
    <row r="1" spans="2:9" ht="15" customHeight="1">
      <c r="F1" s="33" t="s">
        <v>15</v>
      </c>
    </row>
    <row r="2" spans="2:9" ht="15" customHeight="1">
      <c r="B2" s="328" t="s">
        <v>27</v>
      </c>
      <c r="C2" s="328"/>
      <c r="D2" s="328"/>
      <c r="E2" s="328"/>
      <c r="F2" s="328"/>
    </row>
    <row r="3" spans="2:9" ht="15" customHeight="1">
      <c r="B3" s="329" t="s">
        <v>488</v>
      </c>
      <c r="C3" s="329"/>
      <c r="D3" s="329"/>
      <c r="E3" s="329"/>
      <c r="F3" s="329"/>
    </row>
    <row r="4" spans="2:9" ht="7.5" customHeight="1" thickBot="1"/>
    <row r="5" spans="2:9" ht="30" customHeight="1" thickBot="1">
      <c r="B5" s="39" t="s">
        <v>0</v>
      </c>
      <c r="C5" s="21" t="s">
        <v>24</v>
      </c>
      <c r="D5" s="40" t="s">
        <v>1</v>
      </c>
      <c r="E5" s="21" t="s">
        <v>2</v>
      </c>
      <c r="F5" s="41" t="s">
        <v>432</v>
      </c>
    </row>
    <row r="6" spans="2:9" ht="13.5" customHeight="1">
      <c r="B6" s="35"/>
      <c r="C6" s="36"/>
      <c r="D6" s="37"/>
      <c r="E6" s="24"/>
      <c r="F6" s="38"/>
      <c r="I6" s="10">
        <f ca="1">TODAY()</f>
        <v>45841</v>
      </c>
    </row>
    <row r="7" spans="2:9" ht="15" customHeight="1">
      <c r="B7" s="22">
        <v>1</v>
      </c>
      <c r="C7" s="15" t="s">
        <v>451</v>
      </c>
      <c r="D7" s="17">
        <v>29361</v>
      </c>
      <c r="E7" s="16">
        <f t="shared" ref="E7" ca="1" si="0">DATEDIF(D7,$I$6,"Y")</f>
        <v>45</v>
      </c>
      <c r="F7" s="31" t="s">
        <v>26</v>
      </c>
    </row>
    <row r="8" spans="2:9">
      <c r="B8" s="31">
        <v>2</v>
      </c>
      <c r="C8" s="15" t="s">
        <v>459</v>
      </c>
      <c r="D8" s="46">
        <v>32058</v>
      </c>
      <c r="E8" s="66">
        <f>2023-1987</f>
        <v>36</v>
      </c>
      <c r="F8" s="31" t="s">
        <v>26</v>
      </c>
    </row>
    <row r="9" spans="2:9">
      <c r="B9" s="31">
        <v>3</v>
      </c>
      <c r="C9" s="27" t="s">
        <v>474</v>
      </c>
      <c r="D9" s="31" t="s">
        <v>477</v>
      </c>
      <c r="E9" s="31">
        <f>2023-1998</f>
        <v>25</v>
      </c>
      <c r="F9" s="31" t="s">
        <v>26</v>
      </c>
    </row>
  </sheetData>
  <mergeCells count="2">
    <mergeCell ref="B2:F2"/>
    <mergeCell ref="B3:F3"/>
  </mergeCells>
  <phoneticPr fontId="3" type="noConversion"/>
  <pageMargins left="0.70866141732283472" right="0.70866141732283472" top="0.46" bottom="0.38" header="0.31496062992125984" footer="0.31496062992125984"/>
  <pageSetup paperSize="9" scale="85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490 -After LOA final GMI </vt:lpstr>
      <vt:lpstr>135-GPA - 2025</vt:lpstr>
      <vt:lpstr>KRIDE-NEW Addition(GMI)</vt:lpstr>
      <vt:lpstr>KRIDE New Add. (GPA)</vt:lpstr>
      <vt:lpstr>'135-GPA - 2025'!Print_Area</vt:lpstr>
      <vt:lpstr>'490 -After LOA final GMI '!Print_Area</vt:lpstr>
      <vt:lpstr>'KRIDE New Add. (GPA)'!Print_Area</vt:lpstr>
      <vt:lpstr>'KRIDE-NEW Addition(GMI)'!Print_Area</vt:lpstr>
      <vt:lpstr>'135-GPA - 2025'!Print_Titles</vt:lpstr>
      <vt:lpstr>'490 -After LOA final GMI '!Print_Titles</vt:lpstr>
      <vt:lpstr>'KRIDE New Add. (GPA)'!Print_Titles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2025-07-03T07:15:00Z</dcterms:modified>
</cp:coreProperties>
</file>